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rvbstaf\BKT\Int &amp; Ext netwerken\NL-orgs\LSH\AMC TKI calls\AUMC TKI call 23-24 (grsl 2022)\"/>
    </mc:Choice>
  </mc:AlternateContent>
  <bookViews>
    <workbookView xWindow="0" yWindow="510" windowWidth="23040" windowHeight="8400" activeTab="1"/>
  </bookViews>
  <sheets>
    <sheet name="Instructies" sheetId="3" r:id="rId1"/>
    <sheet name="Kosten en financiering" sheetId="5" r:id="rId2"/>
    <sheet name="Toelichting kostensoorten" sheetId="6" r:id="rId3"/>
  </sheets>
  <definedNames>
    <definedName name="_xlnm.Print_Area" localSheetId="1">'Kosten en financiering'!$A$1:$Q$198</definedName>
    <definedName name="Uurtarief">'Kosten en financiering'!$E$12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5" i="5" l="1"/>
  <c r="P190" i="5" l="1"/>
  <c r="E15" i="5" l="1"/>
  <c r="G15" i="5" s="1"/>
  <c r="E16" i="5"/>
  <c r="G16" i="5" s="1"/>
  <c r="E17" i="5"/>
  <c r="M17" i="5" s="1"/>
  <c r="E18" i="5"/>
  <c r="J18" i="5" s="1"/>
  <c r="E20" i="5"/>
  <c r="M20" i="5" s="1"/>
  <c r="E21" i="5"/>
  <c r="M21" i="5" s="1"/>
  <c r="E22" i="5"/>
  <c r="M22" i="5" s="1"/>
  <c r="E23" i="5"/>
  <c r="J23" i="5" s="1"/>
  <c r="E25" i="5"/>
  <c r="M25" i="5" s="1"/>
  <c r="E26" i="5"/>
  <c r="M26" i="5" s="1"/>
  <c r="E27" i="5"/>
  <c r="M27" i="5" s="1"/>
  <c r="E28" i="5"/>
  <c r="J28" i="5" s="1"/>
  <c r="M28" i="5"/>
  <c r="E30" i="5"/>
  <c r="M30" i="5" s="1"/>
  <c r="E31" i="5"/>
  <c r="M31" i="5" s="1"/>
  <c r="E32" i="5"/>
  <c r="M32" i="5" s="1"/>
  <c r="E33" i="5"/>
  <c r="J33" i="5" s="1"/>
  <c r="M15" i="5"/>
  <c r="G18" i="5"/>
  <c r="G21" i="5"/>
  <c r="G28" i="5"/>
  <c r="J16" i="5"/>
  <c r="J20" i="5"/>
  <c r="J25" i="5"/>
  <c r="J26" i="5"/>
  <c r="J30" i="5"/>
  <c r="J32" i="5"/>
  <c r="J15" i="5"/>
  <c r="M58" i="5"/>
  <c r="J58" i="5"/>
  <c r="G58" i="5"/>
  <c r="M106" i="5"/>
  <c r="J106" i="5"/>
  <c r="G106" i="5"/>
  <c r="G130" i="5"/>
  <c r="J130" i="5"/>
  <c r="M130" i="5"/>
  <c r="P158" i="5"/>
  <c r="O158" i="5"/>
  <c r="N162" i="5"/>
  <c r="M162" i="5"/>
  <c r="L162" i="5"/>
  <c r="K162" i="5"/>
  <c r="J162" i="5"/>
  <c r="I162" i="5"/>
  <c r="H162" i="5"/>
  <c r="G162" i="5"/>
  <c r="E162" i="5"/>
  <c r="D162" i="5"/>
  <c r="J176" i="5"/>
  <c r="K176" i="5"/>
  <c r="P161" i="5"/>
  <c r="P160" i="5"/>
  <c r="P159" i="5"/>
  <c r="O159" i="5"/>
  <c r="O160" i="5"/>
  <c r="O161" i="5"/>
  <c r="P154" i="5"/>
  <c r="P153" i="5"/>
  <c r="P152" i="5"/>
  <c r="P151" i="5"/>
  <c r="O154" i="5"/>
  <c r="Q154" i="5" s="1"/>
  <c r="O153" i="5"/>
  <c r="Q153" i="5" s="1"/>
  <c r="O152" i="5"/>
  <c r="O151" i="5"/>
  <c r="O146" i="5"/>
  <c r="N155" i="5"/>
  <c r="M155" i="5"/>
  <c r="L155" i="5"/>
  <c r="K155" i="5"/>
  <c r="J155" i="5"/>
  <c r="I155" i="5"/>
  <c r="I148" i="5"/>
  <c r="H148" i="5"/>
  <c r="H155" i="5"/>
  <c r="G155" i="5"/>
  <c r="E155" i="5"/>
  <c r="D155" i="5"/>
  <c r="B154" i="5"/>
  <c r="M71" i="5"/>
  <c r="M73" i="5"/>
  <c r="M74" i="5"/>
  <c r="M75" i="5"/>
  <c r="J71" i="5"/>
  <c r="J73" i="5"/>
  <c r="J74" i="5"/>
  <c r="J75" i="5"/>
  <c r="G71" i="5"/>
  <c r="G73" i="5"/>
  <c r="G74" i="5"/>
  <c r="G75" i="5"/>
  <c r="E24" i="5"/>
  <c r="G63" i="5"/>
  <c r="G64" i="5"/>
  <c r="G65" i="5"/>
  <c r="G66" i="5"/>
  <c r="G68" i="5"/>
  <c r="G69" i="5"/>
  <c r="G70" i="5"/>
  <c r="G76" i="5"/>
  <c r="G78" i="5"/>
  <c r="G79" i="5"/>
  <c r="G80" i="5"/>
  <c r="G81" i="5"/>
  <c r="J63" i="5"/>
  <c r="J64" i="5"/>
  <c r="J65" i="5"/>
  <c r="J66" i="5"/>
  <c r="J68" i="5"/>
  <c r="J69" i="5"/>
  <c r="J70" i="5"/>
  <c r="J76" i="5"/>
  <c r="J78" i="5"/>
  <c r="J79" i="5"/>
  <c r="J80" i="5"/>
  <c r="J81" i="5"/>
  <c r="M63" i="5"/>
  <c r="M64" i="5"/>
  <c r="M65" i="5"/>
  <c r="M66" i="5"/>
  <c r="M68" i="5"/>
  <c r="M69" i="5"/>
  <c r="M70" i="5"/>
  <c r="M76" i="5"/>
  <c r="M78" i="5"/>
  <c r="M79" i="5"/>
  <c r="M80" i="5"/>
  <c r="M81" i="5"/>
  <c r="E148" i="5"/>
  <c r="E169" i="5"/>
  <c r="D148" i="5"/>
  <c r="D169" i="5"/>
  <c r="D176" i="5"/>
  <c r="G148" i="5"/>
  <c r="G169" i="5"/>
  <c r="G176" i="5"/>
  <c r="H169" i="5"/>
  <c r="H176" i="5"/>
  <c r="I169" i="5"/>
  <c r="I176" i="5"/>
  <c r="J148" i="5"/>
  <c r="J169" i="5"/>
  <c r="K148" i="5"/>
  <c r="K169" i="5"/>
  <c r="L148" i="5"/>
  <c r="L169" i="5"/>
  <c r="L176" i="5"/>
  <c r="M148" i="5"/>
  <c r="M169" i="5"/>
  <c r="M176" i="5"/>
  <c r="N148" i="5"/>
  <c r="N169" i="5"/>
  <c r="N176" i="5"/>
  <c r="P165" i="5"/>
  <c r="O173" i="5"/>
  <c r="P173" i="5"/>
  <c r="O144" i="5"/>
  <c r="P144" i="5"/>
  <c r="B168" i="5"/>
  <c r="B161" i="5"/>
  <c r="B147" i="5"/>
  <c r="P175" i="5"/>
  <c r="O175" i="5"/>
  <c r="P174" i="5"/>
  <c r="O174" i="5"/>
  <c r="P172" i="5"/>
  <c r="P168" i="5"/>
  <c r="O168" i="5"/>
  <c r="Q168" i="5" s="1"/>
  <c r="P167" i="5"/>
  <c r="O167" i="5"/>
  <c r="P166" i="5"/>
  <c r="O166" i="5"/>
  <c r="Q166" i="5" s="1"/>
  <c r="O165" i="5"/>
  <c r="P147" i="5"/>
  <c r="O147" i="5"/>
  <c r="P146" i="5"/>
  <c r="Q146" i="5" s="1"/>
  <c r="P145" i="5"/>
  <c r="O145" i="5"/>
  <c r="O172" i="5"/>
  <c r="Q159" i="5" l="1"/>
  <c r="Q158" i="5"/>
  <c r="Q144" i="5"/>
  <c r="J27" i="5"/>
  <c r="Q174" i="5"/>
  <c r="P176" i="5"/>
  <c r="M179" i="5"/>
  <c r="Q160" i="5"/>
  <c r="P58" i="5"/>
  <c r="G23" i="5"/>
  <c r="O176" i="5"/>
  <c r="Q145" i="5"/>
  <c r="Q148" i="5" s="1"/>
  <c r="Q167" i="5"/>
  <c r="M23" i="5"/>
  <c r="G26" i="5"/>
  <c r="L179" i="5"/>
  <c r="K184" i="5" s="1"/>
  <c r="H179" i="5"/>
  <c r="J22" i="5"/>
  <c r="G33" i="5"/>
  <c r="J21" i="5"/>
  <c r="G32" i="5"/>
  <c r="G22" i="5"/>
  <c r="M33" i="5"/>
  <c r="M18" i="5"/>
  <c r="G27" i="5"/>
  <c r="Q147" i="5"/>
  <c r="Q175" i="5"/>
  <c r="Q173" i="5"/>
  <c r="N179" i="5"/>
  <c r="K179" i="5"/>
  <c r="D179" i="5"/>
  <c r="M16" i="5"/>
  <c r="M34" i="5" s="1"/>
  <c r="P169" i="5"/>
  <c r="J179" i="5"/>
  <c r="G179" i="5"/>
  <c r="E179" i="5"/>
  <c r="C184" i="5" s="1"/>
  <c r="M82" i="5"/>
  <c r="P162" i="5"/>
  <c r="P106" i="5"/>
  <c r="J31" i="5"/>
  <c r="J17" i="5"/>
  <c r="G31" i="5"/>
  <c r="G17" i="5"/>
  <c r="Q152" i="5"/>
  <c r="P148" i="5"/>
  <c r="O169" i="5"/>
  <c r="J82" i="5"/>
  <c r="G82" i="5"/>
  <c r="P82" i="5" s="1"/>
  <c r="I179" i="5"/>
  <c r="O155" i="5"/>
  <c r="P155" i="5"/>
  <c r="Q161" i="5"/>
  <c r="Q162" i="5" s="1"/>
  <c r="P130" i="5"/>
  <c r="I184" i="5"/>
  <c r="O148" i="5"/>
  <c r="Q172" i="5"/>
  <c r="O162" i="5"/>
  <c r="G30" i="5"/>
  <c r="G25" i="5"/>
  <c r="G20" i="5"/>
  <c r="Q151" i="5"/>
  <c r="Q165" i="5"/>
  <c r="Q169" i="5" s="1"/>
  <c r="M184" i="5" l="1"/>
  <c r="J34" i="5"/>
  <c r="J132" i="5" s="1"/>
  <c r="L189" i="5" s="1"/>
  <c r="M132" i="5"/>
  <c r="N189" i="5" s="1"/>
  <c r="G184" i="5"/>
  <c r="O184" i="5" s="1"/>
  <c r="Q179" i="5"/>
  <c r="Q155" i="5"/>
  <c r="G34" i="5"/>
  <c r="P34" i="5" s="1"/>
  <c r="Q176" i="5"/>
  <c r="M136" i="5" l="1"/>
  <c r="N191" i="5" s="1"/>
  <c r="J136" i="5"/>
  <c r="L191" i="5" s="1"/>
  <c r="G132" i="5"/>
  <c r="J195" i="5" l="1"/>
  <c r="J194" i="5"/>
  <c r="J189" i="5"/>
  <c r="P132" i="5"/>
  <c r="M134" i="5" s="1"/>
  <c r="N190" i="5" s="1"/>
  <c r="G136" i="5"/>
  <c r="J191" i="5" s="1"/>
  <c r="P136" i="5"/>
  <c r="P191" i="5" s="1"/>
  <c r="Q182" i="5" l="1"/>
  <c r="P189" i="5"/>
  <c r="G134" i="5"/>
  <c r="J190" i="5" s="1"/>
  <c r="J134" i="5"/>
  <c r="L190" i="5" s="1"/>
  <c r="P134" i="5" l="1"/>
</calcChain>
</file>

<file path=xl/sharedStrings.xml><?xml version="1.0" encoding="utf-8"?>
<sst xmlns="http://schemas.openxmlformats.org/spreadsheetml/2006/main" count="358" uniqueCount="168">
  <si>
    <t>Gebruik kan worden gemaakt van een van de kostensystematieken:</t>
  </si>
  <si>
    <t>Integrale kostensystematiek</t>
  </si>
  <si>
    <t>Loonkosten + 50% directe opslagsystematiek</t>
  </si>
  <si>
    <t>Vastuurtarief</t>
  </si>
  <si>
    <t>Vul de namen van alle partners in bij de juiste categorie in kolom B, voeg rijen toe indien nodig.</t>
  </si>
  <si>
    <t>Vul de juiste gegevens in in de gele vakken, de gegevens in de blauwe vlakken worden automatisch berekend.</t>
  </si>
  <si>
    <t>Project:</t>
  </si>
  <si>
    <t>Project acronym:</t>
  </si>
  <si>
    <t>Naam Penvoerder:</t>
  </si>
  <si>
    <t>Startdatum en looptijd van het project:</t>
  </si>
  <si>
    <t xml:space="preserve">Totaal project budget: </t>
  </si>
  <si>
    <t>R&amp;D Overview: kostensoorten per type onderzoek (hele project periode)</t>
  </si>
  <si>
    <t>1.</t>
  </si>
  <si>
    <t>Loonkosten:</t>
  </si>
  <si>
    <t>Fundamenteel onderzoek</t>
  </si>
  <si>
    <t>Industrieel onderzoek</t>
  </si>
  <si>
    <t>Experimentele ontwikkeling</t>
  </si>
  <si>
    <t>Partner die de kosten maakt</t>
  </si>
  <si>
    <t>Kostensystematiek</t>
  </si>
  <si>
    <t>Functie</t>
  </si>
  <si>
    <t>Uurtarief</t>
  </si>
  <si>
    <t>Uren</t>
  </si>
  <si>
    <t>Uren x tarief</t>
  </si>
  <si>
    <t>Onderzoeksorganisaties</t>
  </si>
  <si>
    <t>&lt;organisatie&gt;</t>
  </si>
  <si>
    <t>…..</t>
  </si>
  <si>
    <t>&lt;onderneming&gt;</t>
  </si>
  <si>
    <t>&lt;naam&gt;</t>
  </si>
  <si>
    <t>Totaal loonkosten</t>
  </si>
  <si>
    <t>Totaal</t>
  </si>
  <si>
    <t>2.</t>
  </si>
  <si>
    <t>Kosten van materialen en hulpmiddelen:</t>
  </si>
  <si>
    <t>Materiaal / hulpmiddel</t>
  </si>
  <si>
    <t>Kosten</t>
  </si>
  <si>
    <t>Totaal kosten materialen en hulpmiddelen</t>
  </si>
  <si>
    <t>3.</t>
  </si>
  <si>
    <t>Kosten van gebruik van machines en apparatuur</t>
  </si>
  <si>
    <t>Machine / apparatuur</t>
  </si>
  <si>
    <t>Prijs per gebruikseenheid</t>
  </si>
  <si>
    <t>Gebruiks eenheden</t>
  </si>
  <si>
    <t>Totaal kosten machines en apparatuur</t>
  </si>
  <si>
    <t>4.</t>
  </si>
  <si>
    <t>Aan derden verschuldigde kosten</t>
  </si>
  <si>
    <t>Naam derde, omschrijving kosten</t>
  </si>
  <si>
    <t>Totaal kosten derden</t>
  </si>
  <si>
    <t>5.</t>
  </si>
  <si>
    <t>Publicatie, reis- en verblijfkosten</t>
  </si>
  <si>
    <t>6.</t>
  </si>
  <si>
    <t>Totale subsidiabele projectkosten</t>
  </si>
  <si>
    <t>7.</t>
  </si>
  <si>
    <t>Percentage van de totale projectkosten per type werk</t>
  </si>
  <si>
    <t>Ruimte PPS-toeslag</t>
  </si>
  <si>
    <t>FINANCIERING - Bijdragen per partner per jaar</t>
  </si>
  <si>
    <t>Totaal per partner</t>
  </si>
  <si>
    <t>in Euro</t>
  </si>
  <si>
    <t>in cash</t>
  </si>
  <si>
    <t>in kind</t>
  </si>
  <si>
    <t>…</t>
  </si>
  <si>
    <t>Totale bijdrage onderzoeksorganisaties</t>
  </si>
  <si>
    <t>Totale overige bijdrage</t>
  </si>
  <si>
    <t>PPS-toeslag / subsidies / sponsors</t>
  </si>
  <si>
    <t>PPS-toeslag</t>
  </si>
  <si>
    <t>Totaal subsidies</t>
  </si>
  <si>
    <t>Type onderzoek</t>
  </si>
  <si>
    <t>Totaal incl. PPS-toeslag</t>
  </si>
  <si>
    <t>Kosten per type onderzoek</t>
  </si>
  <si>
    <t>Totaal budget per jaar</t>
  </si>
  <si>
    <t>Percentage in project</t>
  </si>
  <si>
    <t>Funding gap</t>
  </si>
  <si>
    <t>Type organisatie</t>
  </si>
  <si>
    <t>Minimale bijdrage</t>
  </si>
  <si>
    <t>Onderzoeksorganisatie</t>
  </si>
  <si>
    <t>Totaal budget</t>
  </si>
  <si>
    <t>*In het geval van een groot bedrijf moet de bijdrage van het groot bedrijf minimaal voor 2/3 in cash zijn</t>
  </si>
  <si>
    <t>Onderneming met en zonder winstoogmerk</t>
  </si>
  <si>
    <t>Overige partners</t>
  </si>
  <si>
    <t>Ondernemingen zonder winstoogmerk</t>
  </si>
  <si>
    <t>Ondernemingen met winstoogmerk</t>
  </si>
  <si>
    <t>….</t>
  </si>
  <si>
    <t>Onderneningen zonder winstoogmerk</t>
  </si>
  <si>
    <t>Totale bijdrage ondernemingen zonder winstoogmerk</t>
  </si>
  <si>
    <t>Totale bijdrage ondernemingen met winstoogmerk</t>
  </si>
  <si>
    <t>Uitleg budgetformulier LSH-TKI</t>
  </si>
  <si>
    <t>Algemeen</t>
  </si>
  <si>
    <r>
      <t xml:space="preserve">PPS toeslag wordt uitsluitend verkregen op </t>
    </r>
    <r>
      <rPr>
        <b/>
        <sz val="10"/>
        <rFont val="Verdana"/>
        <family val="2"/>
      </rPr>
      <t>onderzoek</t>
    </r>
    <r>
      <rPr>
        <sz val="10"/>
        <rFont val="Verdana"/>
        <family val="2"/>
      </rPr>
      <t xml:space="preserve"> in een private publieke samenwerking</t>
    </r>
  </si>
  <si>
    <t xml:space="preserve">Voor meer informatie: </t>
  </si>
  <si>
    <t xml:space="preserve">https://www.rvo.nl/subsidie-en-financieringswijzer/subsidiespelregels/ministeries/ministerie-van-economische-zaken-en-klimaat </t>
  </si>
  <si>
    <t xml:space="preserve">1. Loonkosten </t>
  </si>
  <si>
    <t>1. Integrale kostensystematiek</t>
  </si>
  <si>
    <r>
      <rPr>
        <b/>
        <sz val="10"/>
        <rFont val="Verdana"/>
        <family val="2"/>
      </rPr>
      <t>Integrale kostensystematiek</t>
    </r>
    <r>
      <rPr>
        <sz val="10"/>
        <rFont val="Verdana"/>
        <family val="2"/>
      </rPr>
      <t xml:space="preserve"> </t>
    </r>
  </si>
  <si>
    <t xml:space="preserve">(artikel 12 van het Kaderbesluit Nationale EZ-subsidies) </t>
  </si>
  <si>
    <t xml:space="preserve">    Deze methode is vooral geschikt voor grote organisaties die regelmatig subsidie bij RVO aanvragen.</t>
  </si>
  <si>
    <t xml:space="preserve">    De IKS methode dient goedgekeurd te zijn door RvO. </t>
  </si>
  <si>
    <r>
      <rPr>
        <b/>
        <sz val="10"/>
        <rFont val="Verdana"/>
        <family val="2"/>
      </rPr>
      <t>Loonkosten + 50% opslag systematiek</t>
    </r>
    <r>
      <rPr>
        <sz val="10"/>
        <rFont val="Verdana"/>
        <family val="2"/>
      </rPr>
      <t xml:space="preserve"> </t>
    </r>
  </si>
  <si>
    <t>(artikel 13 van het Kaderbesluit Nationale EZ-subsidies);</t>
  </si>
  <si>
    <t xml:space="preserve">    De directe loonkosten van projectmedewerkers wordt opgevoerd en vermeerderd met 50% opslag.</t>
  </si>
  <si>
    <t xml:space="preserve">    Directe kosten bestaan uit de direct toerekenbare kosten aan de medewerker die het onderzoek uitvoert zoals bruto salaris, werkgeverslasten, pensioen </t>
  </si>
  <si>
    <t xml:space="preserve">    De jaarkosten worden door 1650 uren gedeeld om het uurtarief te krijgen</t>
  </si>
  <si>
    <r>
      <rPr>
        <b/>
        <sz val="10"/>
        <rFont val="Verdana"/>
        <family val="2"/>
      </rPr>
      <t>Vast uurtarief van €60,00</t>
    </r>
    <r>
      <rPr>
        <sz val="10"/>
        <rFont val="Verdana"/>
        <family val="2"/>
      </rPr>
      <t xml:space="preserve"> (artikel 14 van het Kaderbesluit Nationale EZ-subsidies). </t>
    </r>
  </si>
  <si>
    <t xml:space="preserve">    Een vast uurtarief van € 60,00 per uur. </t>
  </si>
  <si>
    <t xml:space="preserve">Partijen die geen PPS-toeslag aanwenden, zijn niet verplicht gebruik te maken van één van deze loonkostensystematieken. Deze partijen mogen ook een eigen uurtarief </t>
  </si>
  <si>
    <t xml:space="preserve">hanteren. Voorwaarde is wel dat de berekening van de kosten o.b.v. een gebruikelijke en controleerbare methode plaatsvindt en gebaseerd is op bedrijfseconomische </t>
  </si>
  <si>
    <t xml:space="preserve">grondslagen en normen die in het maatschappelijk verkeer als aanvaardbaar worden beschouwd en die de deelnemers aan een samenwerkingsproject stelselmatig toepassen. </t>
  </si>
  <si>
    <t xml:space="preserve">Op het budgetformulier dienen deze partijen te kiezen voor 'vastuurtarief' en het standaard uurtarief van EUR 60.- aan te passen naar een voor hen gebruikelijk en </t>
  </si>
  <si>
    <t>Let op!</t>
  </si>
  <si>
    <t>Een organisatie mag slechts één van bovenstaande methodieken gebruiken!</t>
  </si>
  <si>
    <t xml:space="preserve"> </t>
  </si>
  <si>
    <t xml:space="preserve">stukken overlegd kunnen worden ter onderbouwing van de hoogte van het tarief. </t>
  </si>
  <si>
    <t xml:space="preserve">2. Kosten van materiaal en hulpmiddelen
</t>
  </si>
  <si>
    <t>Materialen uit voorraad</t>
  </si>
  <si>
    <t xml:space="preserve">De kosten van het verbruik van materialen, die niet speciaal voor het project zijn aangeschaft, kunt u opvoeren als u het verbruik registreert. Hierbij moet u </t>
  </si>
  <si>
    <t>uitgaan van historische aanschafprijzen. Als u geen administratie van het verbruik van materialen uit voorraad heeft, dan kunt u de kosten niet rechtstreeks</t>
  </si>
  <si>
    <t>aan het project toerekenen.</t>
  </si>
  <si>
    <t>3. Kosten van gebruik van machines en apparatuur</t>
  </si>
  <si>
    <t>Uitsluitend voor het project aangeschaft</t>
  </si>
  <si>
    <t xml:space="preserve">De kosten van apparatuur, die u speciaal voor een project of bepaalde subsidiabele activiteiten koopt en gebruikt, voert u op onder 'Kosten van gebruik van machines </t>
  </si>
  <si>
    <t>en apparatuur'. Het gaat om kosten waarvan de hoogte is aan te tonen op basis van een factuur. Wel moet u voor de bepaling van de subsidiabele kosten de eventuele</t>
  </si>
  <si>
    <t>restwaarde van de apparatuur aftrekken van de aanschafprijs (afschrijvingssystematiek).</t>
  </si>
  <si>
    <t xml:space="preserve">Voor de bepaling van de restwaarde, van speciaal voor een project aangeschafte apparatuur, geldt dat de restwaarde bepaald wordt op basis  van lineaire </t>
  </si>
  <si>
    <t>afschrijving met een (minimale) afschrijvingstermijn van 5 jaar. Dit is een boekhoudkundige restwaarde.</t>
  </si>
  <si>
    <t>Niet uitsluitend voor het project aangeschaft</t>
  </si>
  <si>
    <t>Als u de machine of apparatuur niet uitsluitend voor het project heeft aangeschaft, mag u de afschrijfkosten of leasetermijnen alleen meenemen als door u</t>
  </si>
  <si>
    <t>een sluitende tijdregistratie wordt bijgehouden. De kosten worden dan meegenomen naar evenredigheid van tijd gedurende welke de machine of het apparaat</t>
  </si>
  <si>
    <t>de kosten geen deel uitmaken van het integrale kostentarief.</t>
  </si>
  <si>
    <t>4. Aan derden verschuldigde kosten</t>
  </si>
  <si>
    <t>Dit betreft alle (andere) kosten waarvoor u een factuur ontvangt en direct gerelateerd zijn aan de uitvoering van het project.</t>
  </si>
  <si>
    <t>Indien een deel van de activiteiten van het project wordt uitbesteed, kunnen de aan derden verschuldigde kosten aan het project worden toegerekend.</t>
  </si>
  <si>
    <t>Let op: Niet subsidiabele kosten</t>
  </si>
  <si>
    <t xml:space="preserve">Hieronder volgt een overzicht van voorbeelden van niet-subsidiabele kosten. Deze kosten mogen derhalve niet worden opgevoerd op het budgetformulier. </t>
  </si>
  <si>
    <t>l</t>
  </si>
  <si>
    <t>Aanvragen en in stand houden van octrooien (kosten voor octrooien die op arm’s length-voorwaarden worden gekocht bij of waarvoor een licentie wordt verleend</t>
  </si>
  <si>
    <t>door externe bronnen zijn wel subsidiabel)</t>
  </si>
  <si>
    <t>Benchfee (let op: materiaalkosten zijn wel subsidiabel)</t>
  </si>
  <si>
    <t>Binnenlandse reizen</t>
  </si>
  <si>
    <t>Ondersteunend personeel, niet direct gerelateerd aan de inhoudelijke R&amp;D activiteiten, zoals: projectcontroller, business developer, administratief medewerker</t>
  </si>
  <si>
    <t>Opstellen van een business case</t>
  </si>
  <si>
    <t>Overhead</t>
  </si>
  <si>
    <t>Projectmanagementtaken, niet direct gerelateerd aan de inhoudelijke R&amp;D activiteiten, zoals: escalatie naar een stuurgroep, het opstellen van een</t>
  </si>
  <si>
    <t>risicomanagementmodel, het opstellen van rapportages om aan subsidieverplichtingen te voldoen, administratieve verantwoording. Projectmanagementtaken die</t>
  </si>
  <si>
    <t>wel direct gerelateerd zijn aan de inhoudelijke R&amp;D activiteiten (o.a. discussies met medewerkers, het analyseren van technische risico’s, het opstellen van</t>
  </si>
  <si>
    <t>inhoudelijke rapportages, het opstellen van specificaties) zijn wel subsidiabel</t>
  </si>
  <si>
    <t>Instructies</t>
  </si>
  <si>
    <t>Wettelijke kaders</t>
  </si>
  <si>
    <t>Voor meer informatie over subsidiabele kosten en kostensoorten, zie de Verordening (EU) nr. 651/2014 van de Commissie van 17 juni 2014,</t>
  </si>
  <si>
    <t xml:space="preserve"> artikel 25 en het Kaderbesluit nationale EZ-subsidies, Hoofdstuk 4, artikel 10-14.</t>
  </si>
  <si>
    <t>Tabbladen</t>
  </si>
  <si>
    <t>Dit budgetformulier bevat naast het huidige tabblad nog twee tabbladen</t>
  </si>
  <si>
    <r>
      <rPr>
        <b/>
        <sz val="10"/>
        <rFont val="Verdana"/>
        <family val="2"/>
      </rPr>
      <t xml:space="preserve">Kosten en financiering - </t>
    </r>
    <r>
      <rPr>
        <sz val="10"/>
        <rFont val="Verdana"/>
        <family val="2"/>
      </rPr>
      <t>Het daadwekelijke budgetformulier.</t>
    </r>
  </si>
  <si>
    <r>
      <t xml:space="preserve">Toelichting kostensoorten - </t>
    </r>
    <r>
      <rPr>
        <sz val="10"/>
        <rFont val="Verdana"/>
        <family val="2"/>
      </rPr>
      <t>Toelichting over de verschillende kostenposten in het budgetformulier</t>
    </r>
  </si>
  <si>
    <t>Informatie tabblad 'Kosten en financiering'</t>
  </si>
  <si>
    <t>In het volgende tabblad staan 2 overzichten: R&amp;D kosten(soorten) voor het hele project en financiering per jaar. Graag beide</t>
  </si>
  <si>
    <t>2. Loonkosten + 50% directe opslagsystematiek</t>
  </si>
  <si>
    <t>3. Vastuurtarief</t>
  </si>
  <si>
    <t>Er dient voor gezorgd te worden dat de aan derden verschuldigde kosten in verhouding zijn met de rest van het budget.</t>
  </si>
  <si>
    <t>Indien deze kostenpost erg hoog is kan dit van invloed zijn en worden meegenomen in de beoordeling van de evaluatiecommissie.</t>
  </si>
  <si>
    <t>Bij het invullen van de loonkosten kan gebruik gemaakt worden van één van de volgende opties:</t>
  </si>
  <si>
    <t xml:space="preserve">    lasten, bonussen (mits vastgelegd in de arbeidsovereenkomst), etc. </t>
  </si>
  <si>
    <t xml:space="preserve">controleerbaar uurtarief. </t>
  </si>
  <si>
    <t>Bij alle tarieven moet een urenadministratie overlegd kunnen worden. Bij een intergale kostensystematiek en loonkosten plus opslag moeten ook de onderliggende</t>
  </si>
  <si>
    <t xml:space="preserve">wordt gebruikt voor het project, gerelateerd aan de normale bezetting. Indien u integrale kostensystematiek gebruikt dan kunt u hier alleen kosten opvoeren als </t>
  </si>
  <si>
    <r>
      <t>Uitvoeren van doelmatigheidsonderzoek (</t>
    </r>
    <r>
      <rPr>
        <i/>
        <sz val="10"/>
        <rFont val="Verdana"/>
        <family val="2"/>
      </rPr>
      <t>Health Technology Assessment</t>
    </r>
    <r>
      <rPr>
        <sz val="10"/>
        <rFont val="Verdana"/>
        <family val="2"/>
      </rPr>
      <t>, HTA)</t>
    </r>
  </si>
  <si>
    <t>Naam Financieel Adviseur (VUmc)
AMR Project Controller (AMC)</t>
  </si>
  <si>
    <t>Handtekening voor akkoord  project controller / financieel adviseur:</t>
  </si>
  <si>
    <t>Datum</t>
  </si>
  <si>
    <t>Naam</t>
  </si>
  <si>
    <t xml:space="preserve">volledig invullen. Let er wel op dat cel P132 (kosten) gelijk moet zijn aan Q179 (financiering inclusief TKI-toeslag). </t>
  </si>
  <si>
    <t>**Indien een Nederlands MKB of onderming PPS-toeslag aanwendt, dan kan de financiering van deze partij lager zijn dan de vereiste minimale bijdrage zoals vermeld in cel J195 van dit bestand</t>
  </si>
  <si>
    <t>Amsterdam UMC - TKI-grant - Budget formulier - call 2023-2024 - 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</si>
</sst>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 &quot;€&quot;\ * #,##0.00_ ;_ &quot;€&quot;\ * \-#,##0.00_ ;_ &quot;€&quot;\ * &quot;-&quot;??_ ;_ @_ "/>
    <numFmt numFmtId="164" formatCode="_-* #,##0_-;_-* #,##0\-;_-* &quot;-&quot;_-;_-@_-"/>
    <numFmt numFmtId="165" formatCode="_-* #,##0.00_-;_-* #,##0.00\-;_-* &quot;-&quot;??_-;_-@_-"/>
    <numFmt numFmtId="166" formatCode="_-* #,##0_-;_-* #,##0\-;_-* &quot;-&quot;??_-;_-@_-"/>
    <numFmt numFmtId="167" formatCode="0.0%"/>
    <numFmt numFmtId="168" formatCode="&quot;€&quot;\ #,##0.00_-"/>
    <numFmt numFmtId="169" formatCode="&quot;€&quot;\ #,##0_-"/>
    <numFmt numFmtId="170" formatCode="#,##0_-"/>
    <numFmt numFmtId="171" formatCode="&quot;€&quot;\ #,##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i/>
      <sz val="10"/>
      <color indexed="8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color indexed="9"/>
      <name val="Verdana"/>
      <family val="2"/>
    </font>
    <font>
      <sz val="12"/>
      <color indexed="9"/>
      <name val="Verdana"/>
      <family val="2"/>
    </font>
    <font>
      <b/>
      <sz val="10"/>
      <name val="Verdana"/>
      <family val="2"/>
    </font>
    <font>
      <u/>
      <sz val="7.5"/>
      <color indexed="12"/>
      <name val="Times New Roman"/>
      <family val="1"/>
    </font>
    <font>
      <u/>
      <sz val="10"/>
      <color indexed="12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10"/>
      <color theme="1"/>
      <name val="Verdana"/>
      <family val="2"/>
    </font>
    <font>
      <b/>
      <sz val="10"/>
      <color rgb="FFFF0000"/>
      <name val="Verdana"/>
      <family val="2"/>
    </font>
    <font>
      <b/>
      <u/>
      <sz val="10"/>
      <name val="Verdana"/>
      <family val="2"/>
    </font>
    <font>
      <b/>
      <sz val="12"/>
      <color theme="0"/>
      <name val="Verdana"/>
      <family val="2"/>
    </font>
    <font>
      <sz val="10"/>
      <color rgb="FF3E3E3E"/>
      <name val="Verdana"/>
      <family val="2"/>
    </font>
    <font>
      <sz val="10"/>
      <color indexed="22"/>
      <name val="Wingdings"/>
      <charset val="2"/>
    </font>
    <font>
      <i/>
      <sz val="10"/>
      <name val="Verdana"/>
      <family val="2"/>
    </font>
    <font>
      <b/>
      <sz val="14"/>
      <name val="Verdana"/>
      <family val="2"/>
    </font>
    <font>
      <sz val="10"/>
      <color theme="0"/>
      <name val="Arial"/>
      <family val="2"/>
    </font>
    <font>
      <u/>
      <sz val="10"/>
      <color theme="10"/>
      <name val="Verdana"/>
      <family val="2"/>
    </font>
    <font>
      <b/>
      <sz val="16"/>
      <name val="Verdana"/>
      <family val="2"/>
    </font>
    <font>
      <sz val="11"/>
      <color theme="1"/>
      <name val="Verdana"/>
      <family val="2"/>
    </font>
    <font>
      <sz val="10"/>
      <color indexed="22"/>
      <name val="Verdana"/>
      <family val="2"/>
    </font>
    <font>
      <b/>
      <sz val="11"/>
      <name val="Arial"/>
      <family val="2"/>
    </font>
    <font>
      <sz val="1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FF00"/>
        <bgColor indexed="64"/>
      </patternFill>
    </fill>
  </fills>
  <borders count="6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medium">
        <color auto="1"/>
      </left>
      <right style="thin">
        <color indexed="9"/>
      </right>
      <top/>
      <bottom style="thin">
        <color indexed="9"/>
      </bottom>
      <diagonal/>
    </border>
    <border>
      <left style="medium">
        <color auto="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auto="1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/>
      <right/>
      <top style="medium">
        <color auto="1"/>
      </top>
      <bottom style="thin">
        <color indexed="9"/>
      </bottom>
      <diagonal/>
    </border>
    <border>
      <left style="thin">
        <color indexed="9"/>
      </left>
      <right style="medium">
        <color auto="1"/>
      </right>
      <top style="medium">
        <color auto="1"/>
      </top>
      <bottom/>
      <diagonal/>
    </border>
    <border>
      <left style="thin">
        <color indexed="9"/>
      </left>
      <right style="medium">
        <color auto="1"/>
      </right>
      <top/>
      <bottom style="thin">
        <color indexed="9"/>
      </bottom>
      <diagonal/>
    </border>
    <border>
      <left style="thin">
        <color indexed="9"/>
      </left>
      <right style="medium">
        <color auto="1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/>
      <top style="medium">
        <color auto="1"/>
      </top>
      <bottom style="thin">
        <color indexed="9"/>
      </bottom>
      <diagonal/>
    </border>
    <border>
      <left/>
      <right style="thin">
        <color indexed="9"/>
      </right>
      <top style="medium">
        <color auto="1"/>
      </top>
      <bottom style="thin">
        <color indexed="9"/>
      </bottom>
      <diagonal/>
    </border>
    <border>
      <left style="medium">
        <color auto="1"/>
      </left>
      <right/>
      <top style="thin">
        <color indexed="9"/>
      </top>
      <bottom style="medium">
        <color auto="1"/>
      </bottom>
      <diagonal/>
    </border>
    <border>
      <left/>
      <right/>
      <top style="thin">
        <color indexed="9"/>
      </top>
      <bottom style="medium">
        <color auto="1"/>
      </bottom>
      <diagonal/>
    </border>
    <border>
      <left/>
      <right/>
      <top style="thin">
        <color theme="0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371">
    <xf numFmtId="0" fontId="0" fillId="0" borderId="0" xfId="0"/>
    <xf numFmtId="0" fontId="3" fillId="0" borderId="0" xfId="0" applyFont="1"/>
    <xf numFmtId="166" fontId="7" fillId="0" borderId="0" xfId="1" applyNumberFormat="1" applyFont="1" applyFill="1" applyBorder="1" applyAlignment="1" applyProtection="1"/>
    <xf numFmtId="168" fontId="8" fillId="0" borderId="10" xfId="1" applyNumberFormat="1" applyFont="1" applyFill="1" applyBorder="1" applyAlignment="1" applyProtection="1"/>
    <xf numFmtId="166" fontId="8" fillId="0" borderId="0" xfId="1" applyNumberFormat="1" applyFont="1" applyFill="1" applyBorder="1" applyAlignment="1" applyProtection="1"/>
    <xf numFmtId="10" fontId="8" fillId="0" borderId="0" xfId="1" applyNumberFormat="1" applyFont="1" applyFill="1" applyBorder="1" applyAlignment="1" applyProtection="1"/>
    <xf numFmtId="10" fontId="7" fillId="0" borderId="0" xfId="1" applyNumberFormat="1" applyFont="1" applyFill="1" applyBorder="1" applyAlignment="1" applyProtection="1"/>
    <xf numFmtId="168" fontId="8" fillId="0" borderId="0" xfId="1" applyNumberFormat="1" applyFont="1" applyFill="1" applyBorder="1" applyAlignment="1" applyProtection="1"/>
    <xf numFmtId="9" fontId="8" fillId="0" borderId="0" xfId="1" applyNumberFormat="1" applyFont="1" applyFill="1" applyBorder="1" applyAlignment="1" applyProtection="1"/>
    <xf numFmtId="169" fontId="7" fillId="0" borderId="15" xfId="1" applyNumberFormat="1" applyFont="1" applyFill="1" applyBorder="1" applyAlignment="1" applyProtection="1"/>
    <xf numFmtId="166" fontId="7" fillId="0" borderId="0" xfId="1" applyNumberFormat="1" applyFont="1" applyFill="1" applyBorder="1" applyAlignment="1" applyProtection="1">
      <alignment horizontal="right"/>
    </xf>
    <xf numFmtId="168" fontId="7" fillId="0" borderId="10" xfId="1" applyNumberFormat="1" applyFont="1" applyFill="1" applyBorder="1" applyAlignment="1" applyProtection="1"/>
    <xf numFmtId="167" fontId="7" fillId="9" borderId="13" xfId="1" applyNumberFormat="1" applyFont="1" applyFill="1" applyBorder="1" applyAlignment="1" applyProtection="1">
      <alignment horizontal="right"/>
    </xf>
    <xf numFmtId="166" fontId="7" fillId="0" borderId="9" xfId="1" applyNumberFormat="1" applyFont="1" applyFill="1" applyBorder="1" applyAlignment="1" applyProtection="1">
      <alignment vertical="center"/>
    </xf>
    <xf numFmtId="166" fontId="7" fillId="0" borderId="10" xfId="1" applyNumberFormat="1" applyFont="1" applyFill="1" applyBorder="1" applyAlignment="1" applyProtection="1">
      <alignment vertical="center"/>
    </xf>
    <xf numFmtId="168" fontId="8" fillId="0" borderId="10" xfId="1" applyNumberFormat="1" applyFont="1" applyFill="1" applyBorder="1" applyAlignment="1" applyProtection="1">
      <alignment vertical="center"/>
    </xf>
    <xf numFmtId="166" fontId="2" fillId="0" borderId="10" xfId="1" applyNumberFormat="1" applyFont="1" applyFill="1" applyBorder="1" applyAlignment="1" applyProtection="1">
      <alignment vertical="center"/>
    </xf>
    <xf numFmtId="168" fontId="3" fillId="0" borderId="10" xfId="1" applyNumberFormat="1" applyFont="1" applyFill="1" applyBorder="1" applyAlignment="1" applyProtection="1">
      <alignment vertical="center"/>
    </xf>
    <xf numFmtId="168" fontId="8" fillId="0" borderId="26" xfId="1" applyNumberFormat="1" applyFont="1" applyFill="1" applyBorder="1" applyAlignment="1" applyProtection="1">
      <alignment vertical="center"/>
    </xf>
    <xf numFmtId="168" fontId="7" fillId="0" borderId="10" xfId="1" applyNumberFormat="1" applyFont="1" applyFill="1" applyBorder="1" applyAlignment="1" applyProtection="1">
      <alignment vertical="center"/>
    </xf>
    <xf numFmtId="166" fontId="8" fillId="0" borderId="12" xfId="1" applyNumberFormat="1" applyFont="1" applyFill="1" applyBorder="1" applyAlignment="1" applyProtection="1">
      <alignment vertical="center"/>
    </xf>
    <xf numFmtId="166" fontId="8" fillId="0" borderId="0" xfId="1" applyNumberFormat="1" applyFont="1" applyFill="1" applyBorder="1" applyAlignment="1" applyProtection="1">
      <alignment vertical="center"/>
    </xf>
    <xf numFmtId="166" fontId="7" fillId="0" borderId="0" xfId="1" applyNumberFormat="1" applyFont="1" applyFill="1" applyBorder="1" applyAlignment="1" applyProtection="1">
      <alignment vertical="center"/>
    </xf>
    <xf numFmtId="168" fontId="7" fillId="0" borderId="0" xfId="1" applyNumberFormat="1" applyFont="1" applyFill="1" applyBorder="1" applyAlignment="1" applyProtection="1">
      <alignment vertical="center"/>
    </xf>
    <xf numFmtId="166" fontId="2" fillId="0" borderId="0" xfId="1" applyNumberFormat="1" applyFont="1" applyFill="1" applyBorder="1" applyAlignment="1" applyProtection="1">
      <alignment vertical="center"/>
    </xf>
    <xf numFmtId="9" fontId="8" fillId="0" borderId="0" xfId="1" applyNumberFormat="1" applyFont="1" applyFill="1" applyBorder="1" applyAlignment="1" applyProtection="1">
      <alignment vertical="center"/>
    </xf>
    <xf numFmtId="9" fontId="7" fillId="0" borderId="0" xfId="1" applyNumberFormat="1" applyFont="1" applyFill="1" applyBorder="1" applyAlignment="1" applyProtection="1">
      <alignment vertical="center"/>
    </xf>
    <xf numFmtId="166" fontId="7" fillId="0" borderId="12" xfId="1" applyNumberFormat="1" applyFont="1" applyFill="1" applyBorder="1" applyAlignment="1" applyProtection="1">
      <alignment vertical="center"/>
    </xf>
    <xf numFmtId="168" fontId="8" fillId="0" borderId="0" xfId="1" applyNumberFormat="1" applyFont="1" applyFill="1" applyBorder="1" applyAlignment="1" applyProtection="1">
      <alignment vertical="center"/>
    </xf>
    <xf numFmtId="167" fontId="7" fillId="9" borderId="0" xfId="1" applyNumberFormat="1" applyFont="1" applyFill="1" applyBorder="1" applyAlignment="1" applyProtection="1">
      <alignment vertical="center"/>
    </xf>
    <xf numFmtId="166" fontId="7" fillId="0" borderId="15" xfId="1" quotePrefix="1" applyNumberFormat="1" applyFont="1" applyFill="1" applyBorder="1" applyAlignment="1" applyProtection="1">
      <alignment vertical="center"/>
    </xf>
    <xf numFmtId="168" fontId="7" fillId="0" borderId="15" xfId="1" applyNumberFormat="1" applyFont="1" applyFill="1" applyBorder="1" applyAlignment="1" applyProtection="1">
      <alignment vertical="center"/>
    </xf>
    <xf numFmtId="166" fontId="7" fillId="0" borderId="15" xfId="1" applyNumberFormat="1" applyFont="1" applyFill="1" applyBorder="1" applyAlignment="1" applyProtection="1">
      <alignment vertical="center"/>
    </xf>
    <xf numFmtId="166" fontId="7" fillId="10" borderId="22" xfId="1" applyNumberFormat="1" applyFont="1" applyFill="1" applyBorder="1" applyAlignment="1" applyProtection="1">
      <alignment vertical="center"/>
    </xf>
    <xf numFmtId="168" fontId="7" fillId="10" borderId="22" xfId="1" applyNumberFormat="1" applyFont="1" applyFill="1" applyBorder="1" applyAlignment="1" applyProtection="1">
      <alignment vertical="center"/>
    </xf>
    <xf numFmtId="166" fontId="7" fillId="10" borderId="22" xfId="1" applyNumberFormat="1" applyFont="1" applyFill="1" applyBorder="1" applyAlignment="1" applyProtection="1">
      <alignment vertical="center" wrapText="1"/>
    </xf>
    <xf numFmtId="168" fontId="7" fillId="10" borderId="23" xfId="1" applyNumberFormat="1" applyFont="1" applyFill="1" applyBorder="1" applyAlignment="1" applyProtection="1">
      <alignment vertical="center"/>
    </xf>
    <xf numFmtId="168" fontId="8" fillId="0" borderId="11" xfId="1" applyNumberFormat="1" applyFont="1" applyFill="1" applyBorder="1" applyAlignment="1" applyProtection="1"/>
    <xf numFmtId="168" fontId="7" fillId="0" borderId="13" xfId="1" applyNumberFormat="1" applyFont="1" applyFill="1" applyBorder="1" applyAlignment="1" applyProtection="1"/>
    <xf numFmtId="168" fontId="8" fillId="0" borderId="13" xfId="1" applyNumberFormat="1" applyFont="1" applyFill="1" applyBorder="1" applyAlignment="1" applyProtection="1"/>
    <xf numFmtId="168" fontId="8" fillId="0" borderId="12" xfId="1" applyNumberFormat="1" applyFont="1" applyFill="1" applyBorder="1" applyAlignment="1" applyProtection="1"/>
    <xf numFmtId="168" fontId="7" fillId="0" borderId="12" xfId="1" applyNumberFormat="1" applyFont="1" applyFill="1" applyBorder="1" applyAlignment="1" applyProtection="1"/>
    <xf numFmtId="0" fontId="8" fillId="3" borderId="20" xfId="1" applyNumberFormat="1" applyFont="1" applyFill="1" applyBorder="1" applyAlignment="1" applyProtection="1">
      <alignment vertical="center"/>
      <protection locked="0"/>
    </xf>
    <xf numFmtId="0" fontId="8" fillId="3" borderId="22" xfId="1" applyNumberFormat="1" applyFont="1" applyFill="1" applyBorder="1" applyAlignment="1" applyProtection="1">
      <alignment vertical="center"/>
      <protection locked="0"/>
    </xf>
    <xf numFmtId="170" fontId="8" fillId="0" borderId="0" xfId="1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2" fillId="4" borderId="31" xfId="0" applyFont="1" applyFill="1" applyBorder="1" applyAlignment="1" applyProtection="1">
      <alignment vertical="center"/>
    </xf>
    <xf numFmtId="0" fontId="2" fillId="5" borderId="32" xfId="0" applyFont="1" applyFill="1" applyBorder="1" applyAlignment="1" applyProtection="1">
      <alignment vertical="center"/>
    </xf>
    <xf numFmtId="0" fontId="2" fillId="6" borderId="32" xfId="0" applyFont="1" applyFill="1" applyBorder="1" applyAlignment="1" applyProtection="1">
      <alignment vertical="center"/>
    </xf>
    <xf numFmtId="168" fontId="7" fillId="0" borderId="15" xfId="1" applyNumberFormat="1" applyFont="1" applyFill="1" applyBorder="1" applyAlignment="1" applyProtection="1"/>
    <xf numFmtId="168" fontId="7" fillId="0" borderId="11" xfId="1" applyNumberFormat="1" applyFont="1" applyFill="1" applyBorder="1" applyAlignment="1" applyProtection="1">
      <alignment horizontal="right"/>
    </xf>
    <xf numFmtId="166" fontId="7" fillId="0" borderId="24" xfId="1" quotePrefix="1" applyNumberFormat="1" applyFont="1" applyFill="1" applyBorder="1" applyAlignment="1" applyProtection="1">
      <alignment vertical="center"/>
    </xf>
    <xf numFmtId="166" fontId="7" fillId="0" borderId="18" xfId="1" quotePrefix="1" applyNumberFormat="1" applyFont="1" applyFill="1" applyBorder="1" applyAlignment="1" applyProtection="1">
      <alignment vertical="center"/>
    </xf>
    <xf numFmtId="166" fontId="7" fillId="0" borderId="27" xfId="1" quotePrefix="1" applyNumberFormat="1" applyFont="1" applyFill="1" applyBorder="1" applyAlignment="1" applyProtection="1">
      <alignment vertical="center"/>
    </xf>
    <xf numFmtId="168" fontId="7" fillId="0" borderId="18" xfId="1" applyNumberFormat="1" applyFont="1" applyFill="1" applyBorder="1" applyAlignment="1" applyProtection="1">
      <alignment vertical="center"/>
    </xf>
    <xf numFmtId="168" fontId="7" fillId="0" borderId="27" xfId="1" applyNumberFormat="1" applyFont="1" applyFill="1" applyBorder="1" applyAlignment="1" applyProtection="1"/>
    <xf numFmtId="168" fontId="7" fillId="0" borderId="27" xfId="1" applyNumberFormat="1" applyFont="1" applyFill="1" applyBorder="1" applyAlignment="1" applyProtection="1">
      <alignment vertical="center"/>
    </xf>
    <xf numFmtId="166" fontId="8" fillId="0" borderId="10" xfId="1" applyNumberFormat="1" applyFont="1" applyFill="1" applyBorder="1" applyAlignment="1" applyProtection="1">
      <alignment vertical="center"/>
    </xf>
    <xf numFmtId="168" fontId="7" fillId="10" borderId="22" xfId="1" applyNumberFormat="1" applyFont="1" applyFill="1" applyBorder="1" applyAlignment="1" applyProtection="1">
      <alignment vertical="center" wrapText="1"/>
    </xf>
    <xf numFmtId="166" fontId="3" fillId="0" borderId="0" xfId="1" applyNumberFormat="1" applyFont="1" applyFill="1" applyBorder="1" applyProtection="1"/>
    <xf numFmtId="166" fontId="7" fillId="0" borderId="24" xfId="1" applyNumberFormat="1" applyFont="1" applyFill="1" applyBorder="1" applyAlignment="1" applyProtection="1">
      <alignment vertical="center"/>
    </xf>
    <xf numFmtId="166" fontId="7" fillId="0" borderId="18" xfId="1" applyNumberFormat="1" applyFont="1" applyFill="1" applyBorder="1" applyAlignment="1" applyProtection="1">
      <alignment vertical="center"/>
    </xf>
    <xf numFmtId="166" fontId="7" fillId="0" borderId="27" xfId="1" applyNumberFormat="1" applyFont="1" applyFill="1" applyBorder="1" applyAlignment="1" applyProtection="1">
      <alignment vertical="center"/>
    </xf>
    <xf numFmtId="166" fontId="8" fillId="0" borderId="25" xfId="1" applyNumberFormat="1" applyFont="1" applyFill="1" applyBorder="1" applyAlignment="1" applyProtection="1">
      <alignment vertical="center"/>
    </xf>
    <xf numFmtId="168" fontId="8" fillId="0" borderId="28" xfId="1" applyNumberFormat="1" applyFont="1" applyFill="1" applyBorder="1" applyAlignment="1" applyProtection="1">
      <alignment vertical="center"/>
    </xf>
    <xf numFmtId="166" fontId="3" fillId="0" borderId="25" xfId="1" applyNumberFormat="1" applyFont="1" applyFill="1" applyBorder="1" applyAlignment="1" applyProtection="1">
      <alignment vertical="center"/>
    </xf>
    <xf numFmtId="166" fontId="7" fillId="0" borderId="13" xfId="1" applyNumberFormat="1" applyFont="1" applyFill="1" applyBorder="1" applyAlignment="1" applyProtection="1">
      <alignment horizontal="right"/>
    </xf>
    <xf numFmtId="10" fontId="3" fillId="0" borderId="0" xfId="1" applyNumberFormat="1" applyFont="1" applyFill="1" applyBorder="1" applyProtection="1"/>
    <xf numFmtId="168" fontId="7" fillId="0" borderId="29" xfId="1" applyNumberFormat="1" applyFont="1" applyFill="1" applyBorder="1" applyAlignment="1" applyProtection="1">
      <alignment vertical="center"/>
    </xf>
    <xf numFmtId="166" fontId="7" fillId="0" borderId="30" xfId="1" applyNumberFormat="1" applyFont="1" applyFill="1" applyBorder="1" applyAlignment="1" applyProtection="1">
      <alignment vertical="center"/>
    </xf>
    <xf numFmtId="0" fontId="0" fillId="0" borderId="37" xfId="0" applyBorder="1" applyProtection="1"/>
    <xf numFmtId="0" fontId="0" fillId="0" borderId="38" xfId="0" applyBorder="1" applyProtection="1"/>
    <xf numFmtId="0" fontId="2" fillId="0" borderId="38" xfId="0" applyFont="1" applyBorder="1" applyAlignment="1" applyProtection="1">
      <alignment horizontal="center"/>
    </xf>
    <xf numFmtId="0" fontId="2" fillId="8" borderId="40" xfId="0" applyFont="1" applyFill="1" applyBorder="1" applyAlignment="1" applyProtection="1">
      <alignment horizontal="center"/>
    </xf>
    <xf numFmtId="0" fontId="0" fillId="0" borderId="32" xfId="0" applyBorder="1" applyProtection="1"/>
    <xf numFmtId="0" fontId="2" fillId="0" borderId="1" xfId="0" applyFont="1" applyBorder="1" applyAlignment="1" applyProtection="1">
      <alignment horizontal="center"/>
    </xf>
    <xf numFmtId="0" fontId="2" fillId="8" borderId="43" xfId="0" applyFont="1" applyFill="1" applyBorder="1" applyAlignment="1" applyProtection="1">
      <alignment horizontal="center"/>
    </xf>
    <xf numFmtId="0" fontId="2" fillId="8" borderId="44" xfId="0" applyFont="1" applyFill="1" applyBorder="1" applyAlignment="1" applyProtection="1">
      <alignment horizontal="center"/>
    </xf>
    <xf numFmtId="0" fontId="2" fillId="8" borderId="3" xfId="0" applyFont="1" applyFill="1" applyBorder="1" applyAlignment="1" applyProtection="1">
      <alignment horizontal="center"/>
    </xf>
    <xf numFmtId="0" fontId="2" fillId="8" borderId="41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41" xfId="0" applyBorder="1" applyProtection="1"/>
    <xf numFmtId="0" fontId="0" fillId="4" borderId="32" xfId="0" applyFill="1" applyBorder="1" applyAlignment="1" applyProtection="1">
      <alignment horizontal="left" vertical="center"/>
    </xf>
    <xf numFmtId="0" fontId="3" fillId="4" borderId="2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horizontal="right" vertical="center"/>
    </xf>
    <xf numFmtId="0" fontId="0" fillId="0" borderId="33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1" xfId="0" applyFill="1" applyBorder="1" applyAlignment="1" applyProtection="1">
      <alignment horizontal="right" vertical="center"/>
    </xf>
    <xf numFmtId="0" fontId="0" fillId="5" borderId="32" xfId="0" applyFill="1" applyBorder="1" applyAlignment="1" applyProtection="1">
      <alignment horizontal="left" vertical="center"/>
    </xf>
    <xf numFmtId="0" fontId="3" fillId="5" borderId="2" xfId="0" applyFont="1" applyFill="1" applyBorder="1" applyAlignment="1" applyProtection="1">
      <alignment vertical="center"/>
    </xf>
    <xf numFmtId="0" fontId="0" fillId="0" borderId="32" xfId="0" applyBorder="1" applyAlignment="1" applyProtection="1">
      <alignment horizontal="left" vertical="center"/>
    </xf>
    <xf numFmtId="0" fontId="0" fillId="6" borderId="32" xfId="0" applyFill="1" applyBorder="1" applyAlignment="1" applyProtection="1">
      <alignment horizontal="left" vertical="center"/>
    </xf>
    <xf numFmtId="0" fontId="3" fillId="6" borderId="2" xfId="0" applyFont="1" applyFill="1" applyBorder="1" applyAlignment="1" applyProtection="1">
      <alignment vertical="center"/>
    </xf>
    <xf numFmtId="0" fontId="0" fillId="7" borderId="32" xfId="0" applyFill="1" applyBorder="1" applyAlignment="1" applyProtection="1">
      <alignment horizontal="left" vertical="center"/>
    </xf>
    <xf numFmtId="0" fontId="3" fillId="7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42" xfId="0" applyBorder="1" applyProtection="1"/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3" fillId="0" borderId="1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center"/>
    </xf>
    <xf numFmtId="9" fontId="0" fillId="0" borderId="1" xfId="0" applyNumberFormat="1" applyBorder="1" applyAlignment="1" applyProtection="1">
      <alignment horizontal="center"/>
    </xf>
    <xf numFmtId="0" fontId="3" fillId="0" borderId="1" xfId="0" applyFont="1" applyBorder="1" applyAlignment="1" applyProtection="1">
      <alignment vertical="center"/>
    </xf>
    <xf numFmtId="164" fontId="0" fillId="0" borderId="1" xfId="0" applyNumberFormat="1" applyBorder="1" applyAlignment="1" applyProtection="1">
      <alignment horizontal="center"/>
    </xf>
    <xf numFmtId="164" fontId="0" fillId="11" borderId="1" xfId="0" applyNumberFormat="1" applyFill="1" applyBorder="1" applyAlignment="1" applyProtection="1">
      <alignment horizontal="center"/>
    </xf>
    <xf numFmtId="0" fontId="0" fillId="0" borderId="14" xfId="0" applyBorder="1" applyAlignment="1" applyProtection="1">
      <alignment horizontal="left" vertical="center"/>
    </xf>
    <xf numFmtId="0" fontId="0" fillId="0" borderId="15" xfId="0" applyBorder="1" applyAlignment="1" applyProtection="1">
      <alignment vertical="center"/>
    </xf>
    <xf numFmtId="0" fontId="0" fillId="0" borderId="15" xfId="0" applyBorder="1" applyAlignment="1" applyProtection="1">
      <alignment horizontal="center"/>
    </xf>
    <xf numFmtId="0" fontId="0" fillId="0" borderId="15" xfId="0" applyBorder="1" applyProtection="1"/>
    <xf numFmtId="0" fontId="0" fillId="0" borderId="16" xfId="0" applyBorder="1" applyProtection="1"/>
    <xf numFmtId="44" fontId="0" fillId="12" borderId="34" xfId="0" applyNumberFormat="1" applyFill="1" applyBorder="1" applyAlignment="1" applyProtection="1">
      <alignment vertical="center"/>
      <protection locked="0"/>
    </xf>
    <xf numFmtId="44" fontId="8" fillId="3" borderId="20" xfId="1" applyNumberFormat="1" applyFont="1" applyFill="1" applyBorder="1" applyAlignment="1" applyProtection="1">
      <alignment vertical="center"/>
      <protection locked="0"/>
    </xf>
    <xf numFmtId="44" fontId="8" fillId="3" borderId="22" xfId="1" applyNumberFormat="1" applyFont="1" applyFill="1" applyBorder="1" applyAlignment="1" applyProtection="1">
      <alignment vertical="center"/>
      <protection locked="0"/>
    </xf>
    <xf numFmtId="0" fontId="0" fillId="0" borderId="47" xfId="0" applyFill="1" applyBorder="1" applyAlignment="1" applyProtection="1">
      <alignment vertical="center"/>
    </xf>
    <xf numFmtId="166" fontId="7" fillId="0" borderId="48" xfId="1" applyNumberFormat="1" applyFont="1" applyFill="1" applyBorder="1" applyAlignment="1" applyProtection="1">
      <alignment vertical="center"/>
    </xf>
    <xf numFmtId="166" fontId="7" fillId="0" borderId="49" xfId="1" applyNumberFormat="1" applyFont="1" applyFill="1" applyBorder="1" applyAlignment="1" applyProtection="1">
      <alignment vertical="center"/>
    </xf>
    <xf numFmtId="170" fontId="7" fillId="0" borderId="15" xfId="1" applyNumberFormat="1" applyFont="1" applyFill="1" applyBorder="1" applyAlignment="1" applyProtection="1">
      <alignment vertical="center"/>
    </xf>
    <xf numFmtId="168" fontId="7" fillId="10" borderId="22" xfId="1" applyNumberFormat="1" applyFont="1" applyFill="1" applyBorder="1" applyAlignment="1" applyProtection="1">
      <alignment horizontal="center" vertical="center"/>
    </xf>
    <xf numFmtId="166" fontId="7" fillId="10" borderId="22" xfId="1" applyNumberFormat="1" applyFont="1" applyFill="1" applyBorder="1" applyAlignment="1" applyProtection="1">
      <alignment horizontal="center" vertical="center" wrapText="1"/>
    </xf>
    <xf numFmtId="168" fontId="7" fillId="10" borderId="23" xfId="1" applyNumberFormat="1" applyFont="1" applyFill="1" applyBorder="1" applyAlignment="1" applyProtection="1">
      <alignment horizontal="center" vertical="center"/>
    </xf>
    <xf numFmtId="171" fontId="8" fillId="3" borderId="20" xfId="1" applyNumberFormat="1" applyFont="1" applyFill="1" applyBorder="1" applyAlignment="1" applyProtection="1">
      <alignment horizontal="center" vertical="center"/>
      <protection locked="0"/>
    </xf>
    <xf numFmtId="0" fontId="8" fillId="3" borderId="20" xfId="1" applyNumberFormat="1" applyFont="1" applyFill="1" applyBorder="1" applyAlignment="1" applyProtection="1">
      <alignment horizontal="center" vertical="center"/>
      <protection locked="0"/>
    </xf>
    <xf numFmtId="168" fontId="8" fillId="0" borderId="26" xfId="1" applyNumberFormat="1" applyFont="1" applyFill="1" applyBorder="1" applyAlignment="1" applyProtection="1">
      <alignment horizontal="center" vertical="center"/>
    </xf>
    <xf numFmtId="171" fontId="8" fillId="3" borderId="22" xfId="1" applyNumberFormat="1" applyFont="1" applyFill="1" applyBorder="1" applyAlignment="1" applyProtection="1">
      <alignment horizontal="center" vertical="center"/>
      <protection locked="0"/>
    </xf>
    <xf numFmtId="0" fontId="8" fillId="3" borderId="22" xfId="1" applyNumberFormat="1" applyFont="1" applyFill="1" applyBorder="1" applyAlignment="1" applyProtection="1">
      <alignment horizontal="center" vertical="center"/>
      <protection locked="0"/>
    </xf>
    <xf numFmtId="168" fontId="7" fillId="0" borderId="49" xfId="1" applyNumberFormat="1" applyFont="1" applyFill="1" applyBorder="1" applyAlignment="1" applyProtection="1">
      <alignment horizontal="center" vertical="center"/>
    </xf>
    <xf numFmtId="166" fontId="7" fillId="0" borderId="17" xfId="1" applyNumberFormat="1" applyFont="1" applyFill="1" applyBorder="1" applyAlignment="1" applyProtection="1">
      <alignment horizontal="center" vertical="center"/>
    </xf>
    <xf numFmtId="168" fontId="7" fillId="0" borderId="27" xfId="1" applyNumberFormat="1" applyFont="1" applyFill="1" applyBorder="1" applyAlignment="1" applyProtection="1">
      <alignment horizontal="center" vertical="center"/>
    </xf>
    <xf numFmtId="166" fontId="7" fillId="0" borderId="18" xfId="1" applyNumberFormat="1" applyFont="1" applyFill="1" applyBorder="1" applyAlignment="1" applyProtection="1">
      <alignment horizontal="center" vertical="center"/>
    </xf>
    <xf numFmtId="171" fontId="8" fillId="9" borderId="20" xfId="1" applyNumberFormat="1" applyFont="1" applyFill="1" applyBorder="1" applyAlignment="1" applyProtection="1">
      <alignment horizontal="center" vertical="center"/>
    </xf>
    <xf numFmtId="171" fontId="7" fillId="9" borderId="18" xfId="1" applyNumberFormat="1" applyFont="1" applyFill="1" applyBorder="1" applyAlignment="1" applyProtection="1">
      <alignment horizontal="center" vertical="center"/>
    </xf>
    <xf numFmtId="171" fontId="7" fillId="9" borderId="19" xfId="1" applyNumberFormat="1" applyFont="1" applyFill="1" applyBorder="1" applyAlignment="1" applyProtection="1">
      <alignment horizontal="center" vertical="center"/>
    </xf>
    <xf numFmtId="171" fontId="0" fillId="0" borderId="1" xfId="0" applyNumberFormat="1" applyBorder="1" applyAlignment="1" applyProtection="1">
      <alignment horizontal="center"/>
    </xf>
    <xf numFmtId="171" fontId="7" fillId="9" borderId="16" xfId="1" applyNumberFormat="1" applyFont="1" applyFill="1" applyBorder="1" applyAlignment="1" applyProtection="1">
      <alignment horizontal="center"/>
    </xf>
    <xf numFmtId="171" fontId="8" fillId="9" borderId="21" xfId="1" applyNumberFormat="1" applyFont="1" applyFill="1" applyBorder="1" applyAlignment="1" applyProtection="1">
      <alignment horizontal="center" vertical="center"/>
    </xf>
    <xf numFmtId="171" fontId="7" fillId="0" borderId="0" xfId="1" applyNumberFormat="1" applyFont="1" applyFill="1" applyBorder="1" applyAlignment="1" applyProtection="1">
      <alignment horizontal="center" vertical="center"/>
    </xf>
    <xf numFmtId="171" fontId="7" fillId="9" borderId="10" xfId="1" applyNumberFormat="1" applyFont="1" applyFill="1" applyBorder="1" applyAlignment="1" applyProtection="1">
      <alignment horizontal="center" vertical="center"/>
    </xf>
    <xf numFmtId="171" fontId="8" fillId="3" borderId="21" xfId="1" applyNumberFormat="1" applyFont="1" applyFill="1" applyBorder="1" applyAlignment="1" applyProtection="1">
      <alignment horizontal="center" vertical="center"/>
      <protection locked="0"/>
    </xf>
    <xf numFmtId="171" fontId="8" fillId="3" borderId="23" xfId="1" applyNumberFormat="1" applyFont="1" applyFill="1" applyBorder="1" applyAlignment="1" applyProtection="1">
      <alignment horizontal="center" vertical="center"/>
      <protection locked="0"/>
    </xf>
    <xf numFmtId="171" fontId="7" fillId="0" borderId="0" xfId="1" applyNumberFormat="1" applyFont="1" applyFill="1" applyBorder="1" applyAlignment="1" applyProtection="1">
      <alignment horizontal="center"/>
    </xf>
    <xf numFmtId="171" fontId="7" fillId="9" borderId="11" xfId="1" applyNumberFormat="1" applyFont="1" applyFill="1" applyBorder="1" applyAlignment="1" applyProtection="1">
      <alignment horizontal="center"/>
    </xf>
    <xf numFmtId="171" fontId="0" fillId="3" borderId="1" xfId="0" applyNumberFormat="1" applyFill="1" applyBorder="1" applyAlignment="1" applyProtection="1">
      <alignment horizontal="center" vertical="center"/>
      <protection locked="0"/>
    </xf>
    <xf numFmtId="171" fontId="0" fillId="0" borderId="1" xfId="0" applyNumberFormat="1" applyBorder="1" applyAlignment="1" applyProtection="1">
      <alignment horizontal="center" vertical="center"/>
    </xf>
    <xf numFmtId="171" fontId="0" fillId="2" borderId="1" xfId="0" applyNumberFormat="1" applyFill="1" applyBorder="1" applyAlignment="1" applyProtection="1">
      <alignment horizontal="center" vertical="center"/>
    </xf>
    <xf numFmtId="171" fontId="0" fillId="2" borderId="42" xfId="0" applyNumberFormat="1" applyFill="1" applyBorder="1" applyAlignment="1" applyProtection="1">
      <alignment horizontal="center" vertical="center"/>
    </xf>
    <xf numFmtId="171" fontId="0" fillId="0" borderId="42" xfId="0" applyNumberFormat="1" applyBorder="1" applyAlignment="1" applyProtection="1">
      <alignment horizontal="center"/>
    </xf>
    <xf numFmtId="171" fontId="0" fillId="0" borderId="1" xfId="0" applyNumberFormat="1" applyFill="1" applyBorder="1" applyAlignment="1" applyProtection="1">
      <alignment horizontal="center" vertical="center"/>
    </xf>
    <xf numFmtId="171" fontId="8" fillId="0" borderId="22" xfId="1" applyNumberFormat="1" applyFont="1" applyFill="1" applyBorder="1" applyAlignment="1" applyProtection="1">
      <alignment horizontal="center" vertical="center"/>
    </xf>
    <xf numFmtId="44" fontId="8" fillId="0" borderId="20" xfId="1" applyNumberFormat="1" applyFont="1" applyFill="1" applyBorder="1" applyAlignment="1" applyProtection="1">
      <alignment vertical="center"/>
    </xf>
    <xf numFmtId="171" fontId="8" fillId="0" borderId="20" xfId="1" applyNumberFormat="1" applyFont="1" applyFill="1" applyBorder="1" applyAlignment="1" applyProtection="1">
      <alignment horizontal="center" vertical="center"/>
    </xf>
    <xf numFmtId="0" fontId="8" fillId="0" borderId="20" xfId="1" applyNumberFormat="1" applyFont="1" applyFill="1" applyBorder="1" applyAlignment="1" applyProtection="1">
      <alignment vertical="center"/>
    </xf>
    <xf numFmtId="171" fontId="8" fillId="0" borderId="21" xfId="1" applyNumberFormat="1" applyFont="1" applyFill="1" applyBorder="1" applyAlignment="1" applyProtection="1">
      <alignment horizontal="center" vertical="center"/>
    </xf>
    <xf numFmtId="44" fontId="8" fillId="0" borderId="22" xfId="1" applyNumberFormat="1" applyFont="1" applyFill="1" applyBorder="1" applyAlignment="1" applyProtection="1">
      <alignment vertical="center"/>
    </xf>
    <xf numFmtId="0" fontId="8" fillId="0" borderId="22" xfId="1" applyNumberFormat="1" applyFont="1" applyFill="1" applyBorder="1" applyAlignment="1" applyProtection="1">
      <alignment vertical="center"/>
    </xf>
    <xf numFmtId="171" fontId="8" fillId="0" borderId="23" xfId="1" applyNumberFormat="1" applyFont="1" applyFill="1" applyBorder="1" applyAlignment="1" applyProtection="1">
      <alignment horizontal="center" vertical="center"/>
    </xf>
    <xf numFmtId="44" fontId="0" fillId="0" borderId="34" xfId="0" applyNumberFormat="1" applyFill="1" applyBorder="1" applyAlignment="1" applyProtection="1">
      <alignment vertical="center"/>
    </xf>
    <xf numFmtId="0" fontId="8" fillId="0" borderId="20" xfId="1" applyNumberFormat="1" applyFont="1" applyFill="1" applyBorder="1" applyAlignment="1" applyProtection="1">
      <alignment horizontal="center" vertical="center"/>
    </xf>
    <xf numFmtId="0" fontId="8" fillId="0" borderId="22" xfId="1" applyNumberFormat="1" applyFont="1" applyFill="1" applyBorder="1" applyAlignment="1" applyProtection="1">
      <alignment horizontal="center" vertical="center"/>
    </xf>
    <xf numFmtId="0" fontId="9" fillId="0" borderId="0" xfId="0" applyFont="1"/>
    <xf numFmtId="0" fontId="3" fillId="4" borderId="2" xfId="0" applyFon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0" fillId="5" borderId="2" xfId="0" applyFill="1" applyBorder="1" applyAlignment="1" applyProtection="1">
      <alignment vertical="center"/>
      <protection locked="0"/>
    </xf>
    <xf numFmtId="0" fontId="0" fillId="6" borderId="2" xfId="0" applyFill="1" applyBorder="1" applyAlignment="1" applyProtection="1">
      <alignment vertical="center"/>
      <protection locked="0"/>
    </xf>
    <xf numFmtId="0" fontId="3" fillId="7" borderId="2" xfId="0" applyFont="1" applyFill="1" applyBorder="1" applyAlignment="1" applyProtection="1">
      <alignment vertical="center"/>
      <protection locked="0"/>
    </xf>
    <xf numFmtId="0" fontId="0" fillId="7" borderId="2" xfId="0" applyFill="1" applyBorder="1" applyAlignment="1" applyProtection="1">
      <alignment vertical="center"/>
      <protection locked="0"/>
    </xf>
    <xf numFmtId="168" fontId="7" fillId="0" borderId="0" xfId="1" applyNumberFormat="1" applyFont="1" applyFill="1" applyBorder="1" applyAlignment="1" applyProtection="1"/>
    <xf numFmtId="167" fontId="7" fillId="0" borderId="0" xfId="1" applyNumberFormat="1" applyFont="1" applyFill="1" applyBorder="1" applyAlignment="1" applyProtection="1">
      <alignment vertical="center"/>
    </xf>
    <xf numFmtId="167" fontId="7" fillId="0" borderId="13" xfId="1" applyNumberFormat="1" applyFont="1" applyFill="1" applyBorder="1" applyAlignment="1" applyProtection="1">
      <alignment horizontal="right"/>
    </xf>
    <xf numFmtId="166" fontId="10" fillId="0" borderId="24" xfId="1" applyNumberFormat="1" applyFont="1" applyFill="1" applyBorder="1" applyAlignment="1" applyProtection="1">
      <alignment vertical="center"/>
    </xf>
    <xf numFmtId="171" fontId="11" fillId="0" borderId="15" xfId="1" applyNumberFormat="1" applyFont="1" applyFill="1" applyBorder="1" applyAlignment="1" applyProtection="1">
      <alignment vertical="center"/>
    </xf>
    <xf numFmtId="169" fontId="11" fillId="0" borderId="15" xfId="1" applyNumberFormat="1" applyFont="1" applyFill="1" applyBorder="1" applyAlignment="1" applyProtection="1">
      <alignment vertical="center"/>
    </xf>
    <xf numFmtId="171" fontId="10" fillId="0" borderId="16" xfId="1" applyNumberFormat="1" applyFont="1" applyFill="1" applyBorder="1" applyAlignment="1" applyProtection="1">
      <alignment horizontal="right"/>
    </xf>
    <xf numFmtId="0" fontId="2" fillId="0" borderId="51" xfId="0" applyFont="1" applyBorder="1" applyProtection="1"/>
    <xf numFmtId="0" fontId="2" fillId="0" borderId="0" xfId="0" applyFont="1" applyBorder="1" applyAlignment="1" applyProtection="1">
      <alignment horizontal="right"/>
    </xf>
    <xf numFmtId="0" fontId="3" fillId="0" borderId="51" xfId="0" applyFont="1" applyBorder="1" applyProtection="1"/>
    <xf numFmtId="171" fontId="3" fillId="0" borderId="0" xfId="0" applyNumberFormat="1" applyFont="1" applyBorder="1" applyProtection="1"/>
    <xf numFmtId="167" fontId="3" fillId="0" borderId="0" xfId="0" applyNumberFormat="1" applyFont="1" applyBorder="1" applyProtection="1"/>
    <xf numFmtId="0" fontId="3" fillId="0" borderId="0" xfId="0" applyFont="1" applyBorder="1" applyProtection="1"/>
    <xf numFmtId="0" fontId="2" fillId="0" borderId="52" xfId="0" applyFont="1" applyBorder="1" applyProtection="1"/>
    <xf numFmtId="0" fontId="2" fillId="0" borderId="53" xfId="0" applyFont="1" applyBorder="1" applyAlignment="1" applyProtection="1">
      <alignment horizontal="right"/>
    </xf>
    <xf numFmtId="0" fontId="2" fillId="0" borderId="54" xfId="0" applyFont="1" applyBorder="1" applyAlignment="1" applyProtection="1">
      <alignment horizontal="right"/>
    </xf>
    <xf numFmtId="171" fontId="3" fillId="0" borderId="55" xfId="0" applyNumberFormat="1" applyFont="1" applyBorder="1" applyProtection="1"/>
    <xf numFmtId="0" fontId="3" fillId="0" borderId="55" xfId="0" applyFont="1" applyBorder="1" applyProtection="1"/>
    <xf numFmtId="0" fontId="3" fillId="0" borderId="50" xfId="0" applyFont="1" applyBorder="1" applyProtection="1"/>
    <xf numFmtId="171" fontId="3" fillId="0" borderId="56" xfId="0" applyNumberFormat="1" applyFont="1" applyBorder="1" applyProtection="1"/>
    <xf numFmtId="0" fontId="3" fillId="0" borderId="56" xfId="0" applyFont="1" applyBorder="1" applyProtection="1"/>
    <xf numFmtId="0" fontId="3" fillId="0" borderId="57" xfId="0" applyFont="1" applyBorder="1" applyProtection="1"/>
    <xf numFmtId="0" fontId="2" fillId="0" borderId="2" xfId="0" applyFont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left" vertical="center"/>
    </xf>
    <xf numFmtId="0" fontId="2" fillId="7" borderId="2" xfId="0" applyFont="1" applyFill="1" applyBorder="1" applyAlignment="1" applyProtection="1">
      <alignment horizontal="left" vertical="center"/>
    </xf>
    <xf numFmtId="0" fontId="2" fillId="8" borderId="39" xfId="0" applyFont="1" applyFill="1" applyBorder="1" applyAlignment="1" applyProtection="1">
      <alignment horizontal="center" vertical="center"/>
    </xf>
    <xf numFmtId="0" fontId="2" fillId="8" borderId="45" xfId="0" applyFont="1" applyFill="1" applyBorder="1" applyAlignment="1" applyProtection="1">
      <alignment horizontal="center"/>
    </xf>
    <xf numFmtId="0" fontId="2" fillId="8" borderId="46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2" fillId="0" borderId="42" xfId="0" applyFont="1" applyBorder="1" applyProtection="1"/>
    <xf numFmtId="0" fontId="3" fillId="0" borderId="12" xfId="0" applyFont="1" applyBorder="1" applyProtection="1"/>
    <xf numFmtId="0" fontId="2" fillId="0" borderId="42" xfId="0" applyFont="1" applyBorder="1" applyAlignment="1" applyProtection="1">
      <alignment horizontal="center" vertical="center"/>
    </xf>
    <xf numFmtId="171" fontId="2" fillId="0" borderId="6" xfId="0" applyNumberFormat="1" applyFont="1" applyFill="1" applyBorder="1" applyAlignment="1" applyProtection="1">
      <alignment horizontal="center" vertical="center"/>
    </xf>
    <xf numFmtId="166" fontId="3" fillId="0" borderId="42" xfId="1" applyNumberFormat="1" applyFont="1" applyFill="1" applyBorder="1" applyAlignment="1" applyProtection="1">
      <alignment vertical="center"/>
    </xf>
    <xf numFmtId="166" fontId="7" fillId="13" borderId="23" xfId="1" applyNumberFormat="1" applyFont="1" applyFill="1" applyBorder="1" applyAlignment="1" applyProtection="1">
      <alignment vertical="center"/>
    </xf>
    <xf numFmtId="0" fontId="0" fillId="13" borderId="36" xfId="0" applyFill="1" applyBorder="1" applyAlignment="1">
      <alignment vertical="center"/>
    </xf>
    <xf numFmtId="171" fontId="7" fillId="0" borderId="10" xfId="1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3" fillId="6" borderId="33" xfId="0" applyFont="1" applyFill="1" applyBorder="1" applyAlignment="1" applyProtection="1">
      <alignment vertical="center"/>
      <protection locked="0"/>
    </xf>
    <xf numFmtId="0" fontId="3" fillId="5" borderId="33" xfId="0" applyFont="1" applyFill="1" applyBorder="1" applyAlignment="1" applyProtection="1">
      <alignment vertical="center"/>
      <protection locked="0"/>
    </xf>
    <xf numFmtId="0" fontId="2" fillId="6" borderId="32" xfId="0" applyFont="1" applyFill="1" applyBorder="1" applyAlignment="1" applyProtection="1">
      <alignment horizontal="left" vertical="center"/>
    </xf>
    <xf numFmtId="0" fontId="2" fillId="6" borderId="6" xfId="0" applyFont="1" applyFill="1" applyBorder="1" applyAlignment="1" applyProtection="1">
      <alignment horizontal="left" vertical="center"/>
    </xf>
    <xf numFmtId="44" fontId="8" fillId="0" borderId="23" xfId="1" applyNumberFormat="1" applyFont="1" applyFill="1" applyBorder="1" applyAlignment="1" applyProtection="1">
      <alignment vertical="center"/>
    </xf>
    <xf numFmtId="44" fontId="8" fillId="0" borderId="36" xfId="1" applyNumberFormat="1" applyFont="1" applyFill="1" applyBorder="1" applyAlignment="1" applyProtection="1">
      <alignment vertical="center"/>
    </xf>
    <xf numFmtId="0" fontId="0" fillId="6" borderId="33" xfId="0" applyFill="1" applyBorder="1" applyAlignment="1" applyProtection="1">
      <alignment vertical="center"/>
      <protection locked="0"/>
    </xf>
    <xf numFmtId="0" fontId="3" fillId="4" borderId="33" xfId="0" applyFont="1" applyFill="1" applyBorder="1" applyAlignment="1" applyProtection="1">
      <alignment vertical="center"/>
      <protection locked="0"/>
    </xf>
    <xf numFmtId="166" fontId="7" fillId="10" borderId="35" xfId="1" applyNumberFormat="1" applyFont="1" applyFill="1" applyBorder="1" applyAlignment="1" applyProtection="1">
      <alignment vertical="center"/>
    </xf>
    <xf numFmtId="166" fontId="7" fillId="10" borderId="36" xfId="1" applyNumberFormat="1" applyFont="1" applyFill="1" applyBorder="1" applyAlignment="1" applyProtection="1">
      <alignment vertical="center"/>
    </xf>
    <xf numFmtId="0" fontId="2" fillId="5" borderId="32" xfId="0" applyFont="1" applyFill="1" applyBorder="1" applyAlignment="1" applyProtection="1">
      <alignment horizontal="left" vertical="center"/>
    </xf>
    <xf numFmtId="0" fontId="2" fillId="5" borderId="6" xfId="0" applyFont="1" applyFill="1" applyBorder="1" applyAlignment="1" applyProtection="1">
      <alignment horizontal="left" vertical="center"/>
    </xf>
    <xf numFmtId="0" fontId="2" fillId="4" borderId="31" xfId="0" applyFont="1" applyFill="1" applyBorder="1" applyAlignment="1" applyProtection="1">
      <alignment horizontal="left" vertical="center"/>
    </xf>
    <xf numFmtId="0" fontId="2" fillId="4" borderId="4" xfId="0" applyFont="1" applyFill="1" applyBorder="1" applyAlignment="1" applyProtection="1">
      <alignment horizontal="left" vertical="center"/>
    </xf>
    <xf numFmtId="168" fontId="7" fillId="0" borderId="0" xfId="1" applyNumberFormat="1" applyFont="1" applyFill="1" applyBorder="1" applyAlignment="1" applyProtection="1">
      <alignment horizontal="right"/>
    </xf>
    <xf numFmtId="168" fontId="7" fillId="0" borderId="13" xfId="1" applyNumberFormat="1" applyFont="1" applyFill="1" applyBorder="1" applyAlignment="1" applyProtection="1">
      <alignment horizontal="right"/>
    </xf>
    <xf numFmtId="0" fontId="12" fillId="0" borderId="0" xfId="0" applyFont="1" applyFill="1" applyBorder="1" applyProtection="1"/>
    <xf numFmtId="0" fontId="2" fillId="14" borderId="1" xfId="0" applyFont="1" applyFill="1" applyBorder="1" applyAlignment="1" applyProtection="1">
      <alignment vertical="center"/>
    </xf>
    <xf numFmtId="171" fontId="2" fillId="14" borderId="1" xfId="0" applyNumberFormat="1" applyFont="1" applyFill="1" applyBorder="1" applyAlignment="1" applyProtection="1">
      <alignment horizontal="left" vertical="center"/>
    </xf>
    <xf numFmtId="171" fontId="0" fillId="14" borderId="6" xfId="0" applyNumberFormat="1" applyFill="1" applyBorder="1" applyAlignment="1" applyProtection="1">
      <alignment horizontal="center" vertical="center"/>
    </xf>
    <xf numFmtId="171" fontId="0" fillId="14" borderId="5" xfId="0" applyNumberFormat="1" applyFill="1" applyBorder="1" applyAlignment="1" applyProtection="1">
      <alignment horizontal="center" vertical="center"/>
    </xf>
    <xf numFmtId="171" fontId="0" fillId="14" borderId="2" xfId="0" applyNumberFormat="1" applyFill="1" applyBorder="1" applyAlignment="1" applyProtection="1">
      <alignment horizontal="center" vertical="center"/>
    </xf>
    <xf numFmtId="171" fontId="0" fillId="14" borderId="1" xfId="0" applyNumberFormat="1" applyFill="1" applyBorder="1" applyAlignment="1" applyProtection="1">
      <alignment horizontal="center" vertical="center"/>
    </xf>
    <xf numFmtId="171" fontId="0" fillId="14" borderId="42" xfId="0" applyNumberFormat="1" applyFill="1" applyBorder="1" applyAlignment="1" applyProtection="1">
      <alignment horizontal="center" vertical="center"/>
    </xf>
    <xf numFmtId="0" fontId="3" fillId="5" borderId="33" xfId="0" applyFont="1" applyFill="1" applyBorder="1" applyAlignment="1" applyProtection="1">
      <alignment vertical="center"/>
      <protection locked="0"/>
    </xf>
    <xf numFmtId="44" fontId="8" fillId="0" borderId="23" xfId="1" applyNumberFormat="1" applyFont="1" applyFill="1" applyBorder="1" applyAlignment="1" applyProtection="1">
      <alignment vertical="center"/>
    </xf>
    <xf numFmtId="44" fontId="8" fillId="0" borderId="36" xfId="1" applyNumberFormat="1" applyFont="1" applyFill="1" applyBorder="1" applyAlignment="1" applyProtection="1">
      <alignment vertical="center"/>
    </xf>
    <xf numFmtId="168" fontId="7" fillId="0" borderId="0" xfId="1" applyNumberFormat="1" applyFont="1" applyFill="1" applyBorder="1" applyAlignment="1" applyProtection="1">
      <alignment horizontal="right"/>
    </xf>
    <xf numFmtId="168" fontId="7" fillId="0" borderId="13" xfId="1" applyNumberFormat="1" applyFont="1" applyFill="1" applyBorder="1" applyAlignment="1" applyProtection="1">
      <alignment horizontal="right"/>
    </xf>
    <xf numFmtId="0" fontId="2" fillId="15" borderId="33" xfId="0" applyFont="1" applyFill="1" applyBorder="1" applyAlignment="1" applyProtection="1">
      <alignment vertical="center"/>
      <protection locked="0"/>
    </xf>
    <xf numFmtId="0" fontId="3" fillId="15" borderId="33" xfId="0" applyFont="1" applyFill="1" applyBorder="1" applyAlignment="1" applyProtection="1">
      <alignment vertical="center"/>
      <protection locked="0"/>
    </xf>
    <xf numFmtId="0" fontId="0" fillId="15" borderId="32" xfId="0" applyFill="1" applyBorder="1" applyAlignment="1" applyProtection="1">
      <alignment horizontal="left" vertical="center"/>
    </xf>
    <xf numFmtId="0" fontId="0" fillId="15" borderId="2" xfId="0" applyFill="1" applyBorder="1" applyAlignment="1" applyProtection="1">
      <alignment vertical="center"/>
      <protection locked="0"/>
    </xf>
    <xf numFmtId="0" fontId="3" fillId="15" borderId="2" xfId="0" applyFont="1" applyFill="1" applyBorder="1" applyAlignment="1" applyProtection="1">
      <alignment vertical="center"/>
    </xf>
    <xf numFmtId="0" fontId="2" fillId="15" borderId="32" xfId="0" applyFont="1" applyFill="1" applyBorder="1" applyAlignment="1" applyProtection="1">
      <alignment horizontal="left" vertical="center"/>
    </xf>
    <xf numFmtId="0" fontId="3" fillId="15" borderId="2" xfId="0" applyFont="1" applyFill="1" applyBorder="1" applyAlignment="1" applyProtection="1">
      <alignment vertical="center"/>
      <protection locked="0"/>
    </xf>
    <xf numFmtId="0" fontId="16" fillId="11" borderId="0" xfId="3" applyFont="1" applyFill="1"/>
    <xf numFmtId="0" fontId="17" fillId="16" borderId="0" xfId="3" applyFont="1" applyFill="1"/>
    <xf numFmtId="0" fontId="18" fillId="16" borderId="0" xfId="3" applyFont="1" applyFill="1"/>
    <xf numFmtId="0" fontId="16" fillId="11" borderId="0" xfId="3" applyFont="1" applyFill="1" applyAlignment="1">
      <alignment vertical="top"/>
    </xf>
    <xf numFmtId="0" fontId="21" fillId="11" borderId="0" xfId="4" applyFont="1" applyFill="1" applyAlignment="1" applyProtection="1">
      <alignment horizontal="left"/>
    </xf>
    <xf numFmtId="0" fontId="22" fillId="16" borderId="0" xfId="3" applyFont="1" applyFill="1"/>
    <xf numFmtId="0" fontId="23" fillId="16" borderId="0" xfId="3" applyFont="1" applyFill="1"/>
    <xf numFmtId="0" fontId="24" fillId="11" borderId="0" xfId="3" applyFont="1" applyFill="1" applyAlignment="1">
      <alignment vertical="top"/>
    </xf>
    <xf numFmtId="0" fontId="25" fillId="11" borderId="0" xfId="3" applyFont="1" applyFill="1" applyAlignment="1">
      <alignment vertical="top"/>
    </xf>
    <xf numFmtId="0" fontId="26" fillId="11" borderId="0" xfId="4" applyFont="1" applyFill="1" applyBorder="1" applyAlignment="1" applyProtection="1">
      <alignment horizontal="center" vertical="top"/>
    </xf>
    <xf numFmtId="0" fontId="27" fillId="16" borderId="0" xfId="3" applyFont="1" applyFill="1" applyAlignment="1">
      <alignment horizontal="left"/>
    </xf>
    <xf numFmtId="0" fontId="19" fillId="11" borderId="0" xfId="3" applyFont="1" applyFill="1"/>
    <xf numFmtId="0" fontId="28" fillId="0" borderId="0" xfId="3" applyFont="1" applyAlignment="1">
      <alignment vertical="center"/>
    </xf>
    <xf numFmtId="0" fontId="27" fillId="16" borderId="0" xfId="3" applyFont="1" applyFill="1"/>
    <xf numFmtId="0" fontId="24" fillId="0" borderId="0" xfId="3" applyFont="1" applyAlignment="1">
      <alignment vertical="center"/>
    </xf>
    <xf numFmtId="0" fontId="19" fillId="11" borderId="0" xfId="3" applyFont="1" applyFill="1" applyAlignment="1">
      <alignment vertical="top"/>
    </xf>
    <xf numFmtId="0" fontId="16" fillId="0" borderId="0" xfId="0" applyFont="1"/>
    <xf numFmtId="0" fontId="16" fillId="11" borderId="0" xfId="3" applyFont="1" applyFill="1" applyAlignment="1">
      <alignment horizontal="left"/>
    </xf>
    <xf numFmtId="0" fontId="29" fillId="11" borderId="0" xfId="3" applyFont="1" applyFill="1" applyAlignment="1">
      <alignment horizontal="right"/>
    </xf>
    <xf numFmtId="0" fontId="16" fillId="0" borderId="0" xfId="3" applyFont="1"/>
    <xf numFmtId="0" fontId="31" fillId="11" borderId="0" xfId="3" applyFont="1" applyFill="1" applyAlignment="1">
      <alignment vertical="top"/>
    </xf>
    <xf numFmtId="0" fontId="32" fillId="0" borderId="0" xfId="0" applyFont="1" applyAlignment="1"/>
    <xf numFmtId="0" fontId="0" fillId="0" borderId="0" xfId="0" applyAlignment="1"/>
    <xf numFmtId="0" fontId="33" fillId="11" borderId="0" xfId="2" applyFont="1" applyFill="1"/>
    <xf numFmtId="0" fontId="34" fillId="11" borderId="0" xfId="3" applyFont="1" applyFill="1"/>
    <xf numFmtId="0" fontId="35" fillId="0" borderId="0" xfId="3" applyFont="1"/>
    <xf numFmtId="0" fontId="36" fillId="11" borderId="0" xfId="3" applyFont="1" applyFill="1" applyAlignment="1">
      <alignment horizontal="right"/>
    </xf>
    <xf numFmtId="0" fontId="36" fillId="11" borderId="0" xfId="3" applyFont="1" applyFill="1" applyAlignment="1">
      <alignment horizontal="left"/>
    </xf>
    <xf numFmtId="0" fontId="16" fillId="11" borderId="0" xfId="3" applyFont="1" applyFill="1" applyBorder="1"/>
    <xf numFmtId="0" fontId="35" fillId="0" borderId="0" xfId="3" applyFont="1" applyBorder="1"/>
    <xf numFmtId="0" fontId="16" fillId="11" borderId="0" xfId="0" applyFont="1" applyFill="1" applyBorder="1"/>
    <xf numFmtId="0" fontId="16" fillId="0" borderId="0" xfId="0" applyFont="1" applyFill="1"/>
    <xf numFmtId="44" fontId="0" fillId="3" borderId="0" xfId="0" applyNumberFormat="1" applyFill="1" applyBorder="1" applyAlignment="1" applyProtection="1">
      <alignment horizontal="left" vertical="center"/>
      <protection locked="0"/>
    </xf>
    <xf numFmtId="0" fontId="2" fillId="0" borderId="53" xfId="0" applyFont="1" applyBorder="1" applyProtection="1"/>
    <xf numFmtId="0" fontId="2" fillId="0" borderId="0" xfId="0" applyFont="1" applyBorder="1" applyProtection="1"/>
    <xf numFmtId="0" fontId="3" fillId="0" borderId="55" xfId="0" applyNumberFormat="1" applyFont="1" applyBorder="1" applyProtection="1"/>
    <xf numFmtId="0" fontId="3" fillId="0" borderId="10" xfId="0" applyFont="1" applyBorder="1" applyProtection="1"/>
    <xf numFmtId="0" fontId="3" fillId="0" borderId="11" xfId="0" applyFont="1" applyBorder="1" applyProtection="1"/>
    <xf numFmtId="0" fontId="3" fillId="0" borderId="13" xfId="0" applyFont="1" applyBorder="1" applyProtection="1"/>
    <xf numFmtId="0" fontId="3" fillId="0" borderId="61" xfId="0" applyFont="1" applyBorder="1" applyProtection="1"/>
    <xf numFmtId="0" fontId="3" fillId="0" borderId="64" xfId="0" applyFont="1" applyBorder="1" applyProtection="1"/>
    <xf numFmtId="0" fontId="3" fillId="0" borderId="16" xfId="0" applyFont="1" applyBorder="1" applyProtection="1"/>
    <xf numFmtId="0" fontId="2" fillId="0" borderId="9" xfId="0" applyFont="1" applyBorder="1" applyProtection="1"/>
    <xf numFmtId="171" fontId="37" fillId="2" borderId="42" xfId="0" applyNumberFormat="1" applyFont="1" applyFill="1" applyBorder="1" applyAlignment="1" applyProtection="1">
      <alignment horizontal="center" vertical="center"/>
    </xf>
    <xf numFmtId="171" fontId="3" fillId="17" borderId="0" xfId="0" applyNumberFormat="1" applyFont="1" applyFill="1" applyBorder="1" applyProtection="1"/>
    <xf numFmtId="49" fontId="3" fillId="3" borderId="8" xfId="0" applyNumberFormat="1" applyFont="1" applyFill="1" applyBorder="1" applyAlignment="1" applyProtection="1">
      <alignment horizontal="left" vertical="center"/>
      <protection locked="0"/>
    </xf>
    <xf numFmtId="14" fontId="3" fillId="3" borderId="6" xfId="0" applyNumberFormat="1" applyFont="1" applyFill="1" applyBorder="1" applyAlignment="1" applyProtection="1">
      <alignment vertical="center"/>
      <protection locked="0"/>
    </xf>
    <xf numFmtId="1" fontId="0" fillId="3" borderId="5" xfId="0" applyNumberFormat="1" applyFill="1" applyBorder="1" applyAlignment="1" applyProtection="1">
      <alignment vertical="center"/>
      <protection locked="0"/>
    </xf>
    <xf numFmtId="0" fontId="3" fillId="0" borderId="62" xfId="0" applyFont="1" applyBorder="1" applyAlignment="1" applyProtection="1"/>
    <xf numFmtId="0" fontId="0" fillId="0" borderId="63" xfId="0" applyBorder="1" applyAlignment="1"/>
    <xf numFmtId="49" fontId="3" fillId="0" borderId="65" xfId="0" applyNumberFormat="1" applyFont="1" applyBorder="1" applyAlignment="1" applyProtection="1"/>
    <xf numFmtId="49" fontId="0" fillId="0" borderId="66" xfId="0" applyNumberFormat="1" applyBorder="1" applyAlignment="1"/>
    <xf numFmtId="168" fontId="7" fillId="0" borderId="0" xfId="1" applyNumberFormat="1" applyFont="1" applyFill="1" applyBorder="1" applyAlignment="1" applyProtection="1">
      <alignment horizontal="right"/>
    </xf>
    <xf numFmtId="168" fontId="7" fillId="0" borderId="13" xfId="1" applyNumberFormat="1" applyFont="1" applyFill="1" applyBorder="1" applyAlignment="1" applyProtection="1">
      <alignment horizontal="right"/>
    </xf>
    <xf numFmtId="0" fontId="3" fillId="6" borderId="33" xfId="0" applyFont="1" applyFill="1" applyBorder="1" applyAlignment="1" applyProtection="1">
      <alignment horizontal="left" vertical="center"/>
      <protection locked="0"/>
    </xf>
    <xf numFmtId="0" fontId="3" fillId="6" borderId="34" xfId="0" applyFont="1" applyFill="1" applyBorder="1" applyAlignment="1" applyProtection="1">
      <alignment horizontal="left" vertical="center"/>
      <protection locked="0"/>
    </xf>
    <xf numFmtId="0" fontId="3" fillId="4" borderId="33" xfId="0" applyFont="1" applyFill="1" applyBorder="1" applyAlignment="1" applyProtection="1">
      <alignment vertical="center"/>
      <protection locked="0"/>
    </xf>
    <xf numFmtId="0" fontId="0" fillId="4" borderId="34" xfId="0" applyFill="1" applyBorder="1" applyAlignment="1" applyProtection="1">
      <alignment vertical="center"/>
      <protection locked="0"/>
    </xf>
    <xf numFmtId="0" fontId="3" fillId="5" borderId="33" xfId="0" applyFont="1" applyFill="1" applyBorder="1" applyAlignment="1" applyProtection="1">
      <alignment horizontal="left" vertical="center"/>
      <protection locked="0"/>
    </xf>
    <xf numFmtId="0" fontId="3" fillId="5" borderId="34" xfId="0" applyFont="1" applyFill="1" applyBorder="1" applyAlignment="1" applyProtection="1">
      <alignment horizontal="left" vertical="center"/>
      <protection locked="0"/>
    </xf>
    <xf numFmtId="0" fontId="3" fillId="15" borderId="33" xfId="0" applyFont="1" applyFill="1" applyBorder="1" applyAlignment="1" applyProtection="1">
      <alignment horizontal="left" vertical="center"/>
      <protection locked="0"/>
    </xf>
    <xf numFmtId="0" fontId="3" fillId="15" borderId="34" xfId="0" applyFont="1" applyFill="1" applyBorder="1" applyAlignment="1" applyProtection="1">
      <alignment horizontal="left" vertical="center"/>
      <protection locked="0"/>
    </xf>
    <xf numFmtId="44" fontId="8" fillId="3" borderId="23" xfId="1" applyNumberFormat="1" applyFont="1" applyFill="1" applyBorder="1" applyAlignment="1" applyProtection="1">
      <alignment vertical="center"/>
      <protection locked="0"/>
    </xf>
    <xf numFmtId="44" fontId="8" fillId="3" borderId="36" xfId="1" applyNumberFormat="1" applyFont="1" applyFill="1" applyBorder="1" applyAlignment="1" applyProtection="1">
      <alignment vertical="center"/>
      <protection locked="0"/>
    </xf>
    <xf numFmtId="0" fontId="2" fillId="6" borderId="32" xfId="0" applyFont="1" applyFill="1" applyBorder="1" applyAlignment="1" applyProtection="1">
      <alignment horizontal="left" vertical="center"/>
    </xf>
    <xf numFmtId="0" fontId="2" fillId="6" borderId="6" xfId="0" applyFont="1" applyFill="1" applyBorder="1" applyAlignment="1" applyProtection="1">
      <alignment horizontal="left" vertical="center"/>
    </xf>
    <xf numFmtId="0" fontId="3" fillId="15" borderId="33" xfId="0" applyFont="1" applyFill="1" applyBorder="1" applyAlignment="1" applyProtection="1">
      <alignment vertical="center"/>
      <protection locked="0"/>
    </xf>
    <xf numFmtId="0" fontId="3" fillId="15" borderId="34" xfId="0" applyFont="1" applyFill="1" applyBorder="1" applyAlignment="1" applyProtection="1">
      <alignment vertical="center"/>
      <protection locked="0"/>
    </xf>
    <xf numFmtId="0" fontId="2" fillId="15" borderId="33" xfId="0" applyFont="1" applyFill="1" applyBorder="1" applyAlignment="1" applyProtection="1">
      <alignment vertical="center"/>
      <protection locked="0"/>
    </xf>
    <xf numFmtId="0" fontId="2" fillId="15" borderId="34" xfId="0" applyFont="1" applyFill="1" applyBorder="1" applyAlignment="1" applyProtection="1">
      <alignment vertical="center"/>
      <protection locked="0"/>
    </xf>
    <xf numFmtId="44" fontId="8" fillId="0" borderId="23" xfId="1" applyNumberFormat="1" applyFont="1" applyFill="1" applyBorder="1" applyAlignment="1" applyProtection="1">
      <alignment vertical="center"/>
    </xf>
    <xf numFmtId="44" fontId="8" fillId="0" borderId="36" xfId="1" applyNumberFormat="1" applyFont="1" applyFill="1" applyBorder="1" applyAlignment="1" applyProtection="1">
      <alignment vertical="center"/>
    </xf>
    <xf numFmtId="166" fontId="7" fillId="0" borderId="0" xfId="1" applyNumberFormat="1" applyFont="1" applyFill="1" applyBorder="1" applyAlignment="1" applyProtection="1">
      <alignment horizontal="right" wrapText="1"/>
    </xf>
    <xf numFmtId="0" fontId="0" fillId="0" borderId="0" xfId="0" applyAlignment="1" applyProtection="1">
      <alignment wrapText="1"/>
    </xf>
    <xf numFmtId="0" fontId="0" fillId="0" borderId="13" xfId="0" applyBorder="1" applyAlignment="1" applyProtection="1">
      <alignment wrapText="1"/>
    </xf>
    <xf numFmtId="166" fontId="7" fillId="10" borderId="35" xfId="1" applyNumberFormat="1" applyFont="1" applyFill="1" applyBorder="1" applyAlignment="1" applyProtection="1">
      <alignment vertical="center"/>
    </xf>
    <xf numFmtId="166" fontId="7" fillId="10" borderId="36" xfId="1" applyNumberFormat="1" applyFont="1" applyFill="1" applyBorder="1" applyAlignment="1" applyProtection="1">
      <alignment vertical="center"/>
    </xf>
    <xf numFmtId="0" fontId="2" fillId="4" borderId="31" xfId="0" applyFont="1" applyFill="1" applyBorder="1" applyAlignment="1" applyProtection="1">
      <alignment horizontal="left" vertical="center"/>
    </xf>
    <xf numFmtId="0" fontId="2" fillId="4" borderId="4" xfId="0" applyFont="1" applyFill="1" applyBorder="1" applyAlignment="1" applyProtection="1">
      <alignment horizontal="left" vertical="center"/>
    </xf>
    <xf numFmtId="0" fontId="3" fillId="4" borderId="34" xfId="0" applyFont="1" applyFill="1" applyBorder="1" applyAlignment="1" applyProtection="1">
      <alignment vertical="center"/>
      <protection locked="0"/>
    </xf>
    <xf numFmtId="0" fontId="2" fillId="5" borderId="32" xfId="0" applyFont="1" applyFill="1" applyBorder="1" applyAlignment="1" applyProtection="1">
      <alignment horizontal="left" vertical="center"/>
    </xf>
    <xf numFmtId="0" fontId="2" fillId="5" borderId="6" xfId="0" applyFont="1" applyFill="1" applyBorder="1" applyAlignment="1" applyProtection="1">
      <alignment horizontal="left" vertical="center"/>
    </xf>
    <xf numFmtId="0" fontId="2" fillId="15" borderId="33" xfId="0" applyFont="1" applyFill="1" applyBorder="1" applyAlignment="1" applyProtection="1">
      <alignment horizontal="left" vertical="center"/>
      <protection locked="0"/>
    </xf>
    <xf numFmtId="0" fontId="2" fillId="15" borderId="34" xfId="0" applyFont="1" applyFill="1" applyBorder="1" applyAlignment="1" applyProtection="1">
      <alignment horizontal="left" vertical="center"/>
      <protection locked="0"/>
    </xf>
    <xf numFmtId="166" fontId="7" fillId="10" borderId="23" xfId="1" applyNumberFormat="1" applyFont="1" applyFill="1" applyBorder="1" applyAlignment="1" applyProtection="1">
      <alignment vertical="center"/>
    </xf>
    <xf numFmtId="0" fontId="0" fillId="0" borderId="36" xfId="0" applyBorder="1" applyAlignment="1">
      <alignment vertical="center"/>
    </xf>
    <xf numFmtId="49" fontId="3" fillId="3" borderId="6" xfId="0" applyNumberFormat="1" applyFont="1" applyFill="1" applyBorder="1" applyAlignment="1" applyProtection="1">
      <alignment horizontal="left" vertical="center"/>
      <protection locked="0"/>
    </xf>
    <xf numFmtId="49" fontId="0" fillId="3" borderId="5" xfId="0" applyNumberFormat="1" applyFill="1" applyBorder="1" applyAlignment="1" applyProtection="1">
      <alignment horizontal="left" vertical="center"/>
      <protection locked="0"/>
    </xf>
    <xf numFmtId="44" fontId="3" fillId="3" borderId="6" xfId="0" applyNumberFormat="1" applyFont="1" applyFill="1" applyBorder="1" applyAlignment="1" applyProtection="1">
      <alignment horizontal="left" vertical="center"/>
      <protection locked="0"/>
    </xf>
    <xf numFmtId="44" fontId="0" fillId="3" borderId="5" xfId="0" applyNumberFormat="1" applyFill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 wrapText="1"/>
    </xf>
    <xf numFmtId="0" fontId="13" fillId="0" borderId="60" xfId="0" applyFont="1" applyBorder="1" applyAlignment="1" applyProtection="1">
      <alignment vertical="center" wrapText="1"/>
    </xf>
    <xf numFmtId="0" fontId="3" fillId="4" borderId="58" xfId="0" applyFont="1" applyFill="1" applyBorder="1" applyAlignment="1" applyProtection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15" borderId="33" xfId="0" applyFont="1" applyFill="1" applyBorder="1" applyAlignment="1" applyProtection="1">
      <alignment horizontal="left" vertical="center"/>
    </xf>
    <xf numFmtId="0" fontId="3" fillId="15" borderId="34" xfId="0" applyFont="1" applyFill="1" applyBorder="1" applyAlignment="1">
      <alignment horizontal="left" vertical="center"/>
    </xf>
    <xf numFmtId="0" fontId="0" fillId="6" borderId="33" xfId="0" applyFill="1" applyBorder="1" applyAlignment="1" applyProtection="1">
      <alignment vertical="center"/>
      <protection locked="0"/>
    </xf>
    <xf numFmtId="0" fontId="0" fillId="6" borderId="34" xfId="0" applyFill="1" applyBorder="1" applyAlignment="1" applyProtection="1">
      <alignment vertical="center"/>
      <protection locked="0"/>
    </xf>
    <xf numFmtId="0" fontId="3" fillId="6" borderId="33" xfId="0" applyFont="1" applyFill="1" applyBorder="1" applyAlignment="1" applyProtection="1">
      <alignment vertical="center"/>
      <protection locked="0"/>
    </xf>
    <xf numFmtId="0" fontId="3" fillId="6" borderId="34" xfId="0" applyFont="1" applyFill="1" applyBorder="1" applyAlignment="1" applyProtection="1">
      <alignment vertical="center"/>
      <protection locked="0"/>
    </xf>
    <xf numFmtId="0" fontId="3" fillId="5" borderId="33" xfId="0" applyFont="1" applyFill="1" applyBorder="1" applyAlignment="1" applyProtection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6" borderId="33" xfId="0" applyFont="1" applyFill="1" applyBorder="1" applyAlignment="1" applyProtection="1">
      <alignment horizontal="left" vertical="center"/>
    </xf>
    <xf numFmtId="0" fontId="12" fillId="0" borderId="53" xfId="0" applyFont="1" applyFill="1" applyBorder="1" applyAlignment="1" applyProtection="1"/>
    <xf numFmtId="0" fontId="12" fillId="0" borderId="53" xfId="0" applyFont="1" applyBorder="1" applyAlignment="1"/>
    <xf numFmtId="0" fontId="2" fillId="4" borderId="58" xfId="0" applyFont="1" applyFill="1" applyBorder="1" applyAlignment="1" applyProtection="1">
      <alignment horizontal="left" vertical="center"/>
    </xf>
    <xf numFmtId="0" fontId="0" fillId="0" borderId="59" xfId="0" applyBorder="1" applyAlignment="1">
      <alignment horizontal="left" vertical="center"/>
    </xf>
    <xf numFmtId="0" fontId="2" fillId="5" borderId="33" xfId="0" applyFont="1" applyFill="1" applyBorder="1" applyAlignment="1" applyProtection="1">
      <alignment horizontal="left" vertical="center"/>
    </xf>
    <xf numFmtId="0" fontId="0" fillId="0" borderId="34" xfId="0" applyBorder="1" applyAlignment="1">
      <alignment horizontal="left" vertical="center"/>
    </xf>
    <xf numFmtId="0" fontId="2" fillId="15" borderId="33" xfId="0" applyFont="1" applyFill="1" applyBorder="1" applyAlignment="1" applyProtection="1">
      <alignment horizontal="left" vertical="center"/>
    </xf>
    <xf numFmtId="0" fontId="2" fillId="15" borderId="34" xfId="0" applyFont="1" applyFill="1" applyBorder="1" applyAlignment="1">
      <alignment horizontal="left" vertical="center"/>
    </xf>
    <xf numFmtId="0" fontId="2" fillId="6" borderId="33" xfId="0" applyFont="1" applyFill="1" applyBorder="1" applyAlignment="1" applyProtection="1">
      <alignment horizontal="left" vertical="center"/>
    </xf>
    <xf numFmtId="0" fontId="37" fillId="7" borderId="32" xfId="0" applyFont="1" applyFill="1" applyBorder="1" applyAlignment="1" applyProtection="1">
      <alignment horizontal="left" vertical="center"/>
    </xf>
    <xf numFmtId="0" fontId="37" fillId="7" borderId="2" xfId="0" applyFont="1" applyFill="1" applyBorder="1" applyAlignment="1" applyProtection="1">
      <alignment vertical="center"/>
      <protection locked="0"/>
    </xf>
    <xf numFmtId="171" fontId="38" fillId="2" borderId="42" xfId="0" applyNumberFormat="1" applyFont="1" applyFill="1" applyBorder="1" applyAlignment="1" applyProtection="1">
      <alignment horizontal="center" vertical="center"/>
    </xf>
  </cellXfs>
  <cellStyles count="5">
    <cellStyle name="Hyperlink" xfId="2" builtinId="8"/>
    <cellStyle name="Hyperlink 2" xfId="4"/>
    <cellStyle name="Komma" xfId="1" builtinId="3"/>
    <cellStyle name="Standaard" xfId="0" builtinId="0"/>
    <cellStyle name="Standaard 2" xfId="3"/>
  </cellStyles>
  <dxfs count="3"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00"/>
      <color rgb="FF3366FF"/>
      <color rgb="FFFFFF99"/>
      <color rgb="FFC0C0C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vo.nl/subsidie-en-financieringswijzer/subsidiespelregels/ministeries/ministerie-van-economische-zaken-en-klima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2:M34"/>
  <sheetViews>
    <sheetView workbookViewId="0">
      <selection activeCell="B15" sqref="B15"/>
    </sheetView>
  </sheetViews>
  <sheetFormatPr defaultColWidth="8.7109375" defaultRowHeight="12.75" x14ac:dyDescent="0.2"/>
  <cols>
    <col min="1" max="1" width="8.7109375" customWidth="1"/>
  </cols>
  <sheetData>
    <row r="2" spans="1:13" ht="18" x14ac:dyDescent="0.2">
      <c r="A2" s="276" t="s">
        <v>141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x14ac:dyDescent="0.2">
      <c r="A3" s="259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3" ht="15" x14ac:dyDescent="0.2">
      <c r="A4" s="257" t="s">
        <v>142</v>
      </c>
      <c r="B4" s="261"/>
      <c r="C4" s="262"/>
      <c r="D4" s="262"/>
      <c r="E4" s="261"/>
      <c r="F4" s="261"/>
      <c r="G4" s="261"/>
      <c r="H4" s="261"/>
      <c r="I4" s="261"/>
      <c r="J4" s="261"/>
      <c r="K4" s="261"/>
      <c r="L4" s="261"/>
      <c r="M4" s="261"/>
    </row>
    <row r="5" spans="1:13" x14ac:dyDescent="0.2">
      <c r="A5" s="259" t="s">
        <v>143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</row>
    <row r="6" spans="1:13" x14ac:dyDescent="0.2">
      <c r="A6" s="259" t="s">
        <v>144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</row>
    <row r="7" spans="1:13" x14ac:dyDescent="0.2">
      <c r="A7" s="259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</row>
    <row r="8" spans="1:13" ht="15" x14ac:dyDescent="0.2">
      <c r="A8" s="257" t="s">
        <v>145</v>
      </c>
      <c r="B8" s="261"/>
      <c r="C8" s="262"/>
      <c r="D8" s="262"/>
      <c r="E8" s="261"/>
      <c r="F8" s="261"/>
      <c r="G8" s="261"/>
      <c r="H8" s="261"/>
      <c r="I8" s="261"/>
      <c r="J8" s="261"/>
      <c r="K8" s="261"/>
      <c r="L8" s="261"/>
      <c r="M8" s="261"/>
    </row>
    <row r="9" spans="1:13" x14ac:dyDescent="0.2">
      <c r="A9" s="259" t="s">
        <v>146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</row>
    <row r="10" spans="1:13" x14ac:dyDescent="0.2">
      <c r="A10" s="274" t="s">
        <v>129</v>
      </c>
      <c r="B10" s="256" t="s">
        <v>147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</row>
    <row r="11" spans="1:13" x14ac:dyDescent="0.2">
      <c r="A11" s="274" t="s">
        <v>129</v>
      </c>
      <c r="B11" s="267" t="s">
        <v>148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</row>
    <row r="12" spans="1:13" x14ac:dyDescent="0.2">
      <c r="A12" s="259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</row>
    <row r="13" spans="1:13" ht="15" x14ac:dyDescent="0.2">
      <c r="A13" s="257" t="s">
        <v>149</v>
      </c>
      <c r="B13" s="261"/>
      <c r="C13" s="262"/>
      <c r="D13" s="262"/>
      <c r="E13" s="261"/>
      <c r="F13" s="261"/>
      <c r="G13" s="261"/>
      <c r="H13" s="261"/>
      <c r="I13" s="261"/>
      <c r="J13" s="261"/>
      <c r="K13" s="261"/>
      <c r="L13" s="261"/>
      <c r="M13" s="261"/>
    </row>
    <row r="14" spans="1:13" x14ac:dyDescent="0.2">
      <c r="A14" s="274" t="s">
        <v>129</v>
      </c>
      <c r="B14" s="256" t="s">
        <v>150</v>
      </c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</row>
    <row r="15" spans="1:13" x14ac:dyDescent="0.2">
      <c r="A15" s="274"/>
      <c r="B15" s="256" t="s">
        <v>165</v>
      </c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</row>
    <row r="16" spans="1:13" x14ac:dyDescent="0.2">
      <c r="A16" s="274" t="s">
        <v>129</v>
      </c>
      <c r="B16" s="259" t="s">
        <v>5</v>
      </c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</row>
    <row r="17" spans="1:13" x14ac:dyDescent="0.2">
      <c r="A17" s="274" t="s">
        <v>129</v>
      </c>
      <c r="B17" s="259" t="s">
        <v>4</v>
      </c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</row>
    <row r="18" spans="1:13" x14ac:dyDescent="0.2">
      <c r="A18" s="259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</row>
    <row r="20" spans="1:13" x14ac:dyDescent="0.2">
      <c r="A20" s="1"/>
    </row>
    <row r="21" spans="1:13" x14ac:dyDescent="0.2">
      <c r="A21" s="1"/>
    </row>
    <row r="22" spans="1:13" x14ac:dyDescent="0.2">
      <c r="A22" s="277" t="s">
        <v>0</v>
      </c>
      <c r="B22" s="278"/>
      <c r="C22" s="278"/>
      <c r="D22" s="278"/>
      <c r="E22" s="278"/>
      <c r="F22" s="278"/>
    </row>
    <row r="23" spans="1:13" x14ac:dyDescent="0.2">
      <c r="A23" s="277" t="s">
        <v>1</v>
      </c>
      <c r="B23" s="278"/>
      <c r="C23" s="278"/>
      <c r="D23" s="278"/>
      <c r="E23" s="278"/>
      <c r="F23" s="278"/>
    </row>
    <row r="24" spans="1:13" x14ac:dyDescent="0.2">
      <c r="A24" s="277" t="s">
        <v>2</v>
      </c>
      <c r="B24" s="278"/>
      <c r="C24" s="278"/>
      <c r="D24" s="278"/>
      <c r="E24" s="278"/>
      <c r="F24" s="278"/>
    </row>
    <row r="25" spans="1:13" x14ac:dyDescent="0.2">
      <c r="A25" s="277" t="s">
        <v>3</v>
      </c>
      <c r="B25" s="278"/>
      <c r="C25" s="278"/>
      <c r="D25" s="278"/>
      <c r="E25" s="278"/>
      <c r="F25" s="278"/>
    </row>
    <row r="26" spans="1:13" x14ac:dyDescent="0.2">
      <c r="D26" s="175"/>
    </row>
    <row r="27" spans="1:13" x14ac:dyDescent="0.2">
      <c r="A27" s="1"/>
    </row>
    <row r="29" spans="1:13" x14ac:dyDescent="0.2">
      <c r="A29" s="1"/>
    </row>
    <row r="31" spans="1:13" x14ac:dyDescent="0.2">
      <c r="A31" s="1"/>
    </row>
    <row r="33" spans="1:1" x14ac:dyDescent="0.2">
      <c r="A33" s="1"/>
    </row>
    <row r="34" spans="1:1" x14ac:dyDescent="0.2">
      <c r="A34" s="1"/>
    </row>
  </sheetData>
  <sheetProtection sheet="1" objects="1" scenarios="1"/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rgb="FFFFFF00"/>
    <pageSetUpPr fitToPage="1"/>
  </sheetPr>
  <dimension ref="A1:AE197"/>
  <sheetViews>
    <sheetView showGridLines="0" tabSelected="1" zoomScale="90" zoomScaleNormal="90" workbookViewId="0">
      <selection activeCell="C148" sqref="C148"/>
    </sheetView>
  </sheetViews>
  <sheetFormatPr defaultColWidth="9.140625" defaultRowHeight="12.75" x14ac:dyDescent="0.2"/>
  <cols>
    <col min="1" max="1" width="6.140625" style="56" customWidth="1"/>
    <col min="2" max="2" width="46.42578125" style="56" customWidth="1"/>
    <col min="3" max="3" width="39.7109375" style="56" bestFit="1" customWidth="1"/>
    <col min="4" max="4" width="25.42578125" style="56" customWidth="1"/>
    <col min="5" max="5" width="23" style="56" customWidth="1"/>
    <col min="6" max="6" width="12.7109375" style="56" customWidth="1"/>
    <col min="7" max="16" width="14.7109375" style="56" customWidth="1"/>
    <col min="17" max="17" width="23.42578125" style="56" customWidth="1"/>
    <col min="18" max="19" width="6.7109375" style="56" customWidth="1"/>
    <col min="20" max="20" width="7.42578125" style="56" customWidth="1"/>
    <col min="21" max="30" width="12.7109375" style="56" customWidth="1"/>
    <col min="31" max="31" width="21.42578125" style="56" customWidth="1"/>
    <col min="32" max="16384" width="9.140625" style="56"/>
  </cols>
  <sheetData>
    <row r="1" spans="1:18" s="46" customFormat="1" ht="33" customHeight="1" x14ac:dyDescent="0.2">
      <c r="A1" s="45" t="s">
        <v>167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8" s="49" customFormat="1" ht="4.9000000000000004" customHeight="1" x14ac:dyDescent="0.2">
      <c r="A2" s="48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8" s="49" customFormat="1" ht="21.6" customHeight="1" x14ac:dyDescent="0.2">
      <c r="A3" s="219" t="s">
        <v>6</v>
      </c>
      <c r="B3" s="219"/>
      <c r="C3" s="342"/>
      <c r="D3" s="343"/>
      <c r="E3" s="343"/>
      <c r="F3" s="343"/>
      <c r="G3" s="50"/>
      <c r="H3" s="51"/>
      <c r="J3" s="50"/>
      <c r="K3" s="50"/>
      <c r="L3" s="50"/>
      <c r="M3" s="50"/>
      <c r="N3" s="50"/>
    </row>
    <row r="4" spans="1:18" s="49" customFormat="1" ht="21.6" customHeight="1" x14ac:dyDescent="0.2">
      <c r="A4" s="219" t="s">
        <v>7</v>
      </c>
      <c r="B4" s="219"/>
      <c r="C4" s="342"/>
      <c r="D4" s="343"/>
      <c r="E4" s="343"/>
      <c r="F4" s="343"/>
      <c r="G4" s="50"/>
      <c r="H4" s="50"/>
      <c r="I4" s="50"/>
      <c r="J4" s="50"/>
      <c r="K4" s="50"/>
      <c r="L4" s="50"/>
      <c r="M4" s="50"/>
      <c r="N4" s="50"/>
    </row>
    <row r="5" spans="1:18" s="49" customFormat="1" ht="21.6" customHeight="1" x14ac:dyDescent="0.2">
      <c r="A5" s="219" t="s">
        <v>8</v>
      </c>
      <c r="B5" s="219"/>
      <c r="C5" s="342"/>
      <c r="D5" s="343"/>
      <c r="E5" s="343"/>
      <c r="F5" s="343"/>
      <c r="G5" s="50"/>
      <c r="H5" s="50"/>
      <c r="I5" s="50"/>
      <c r="J5" s="50"/>
      <c r="K5" s="50"/>
      <c r="L5" s="50"/>
      <c r="M5" s="50"/>
      <c r="N5" s="50"/>
    </row>
    <row r="6" spans="1:18" s="49" customFormat="1" ht="21.6" customHeight="1" x14ac:dyDescent="0.2">
      <c r="A6" s="219" t="s">
        <v>9</v>
      </c>
      <c r="B6" s="219"/>
      <c r="C6" s="302"/>
      <c r="D6" s="303"/>
      <c r="E6" s="303"/>
      <c r="F6" s="303"/>
      <c r="G6" s="50"/>
      <c r="H6" s="50"/>
      <c r="I6" s="50"/>
      <c r="J6" s="50"/>
      <c r="K6" s="50"/>
      <c r="L6" s="50"/>
      <c r="M6" s="50"/>
      <c r="N6" s="50"/>
    </row>
    <row r="7" spans="1:18" s="49" customFormat="1" ht="21.6" customHeight="1" x14ac:dyDescent="0.2">
      <c r="A7" s="219" t="s">
        <v>10</v>
      </c>
      <c r="B7" s="219"/>
      <c r="C7" s="344"/>
      <c r="D7" s="345"/>
      <c r="E7" s="345"/>
      <c r="F7" s="345"/>
      <c r="G7" s="50"/>
      <c r="H7" s="50"/>
      <c r="I7" s="50"/>
      <c r="J7" s="50"/>
      <c r="K7" s="50"/>
      <c r="L7" s="50"/>
      <c r="M7" s="50"/>
      <c r="N7" s="50"/>
    </row>
    <row r="8" spans="1:18" s="49" customFormat="1" ht="36.75" customHeight="1" x14ac:dyDescent="0.2">
      <c r="A8" s="346" t="s">
        <v>161</v>
      </c>
      <c r="B8" s="347"/>
      <c r="C8" s="301"/>
      <c r="D8" s="288"/>
      <c r="E8" s="288"/>
      <c r="F8" s="288"/>
      <c r="G8" s="50"/>
      <c r="H8" s="50"/>
      <c r="I8" s="50"/>
      <c r="J8" s="50"/>
      <c r="K8" s="50"/>
      <c r="L8" s="50"/>
      <c r="M8" s="50"/>
      <c r="N8" s="50"/>
      <c r="Q8" s="52"/>
    </row>
    <row r="9" spans="1:18" s="46" customFormat="1" x14ac:dyDescent="0.2">
      <c r="A9" s="52"/>
      <c r="B9" s="53"/>
      <c r="C9" s="53"/>
      <c r="D9" s="53"/>
      <c r="E9" s="53"/>
      <c r="F9" s="54"/>
    </row>
    <row r="10" spans="1:18" s="46" customFormat="1" ht="20.25" x14ac:dyDescent="0.2">
      <c r="A10" s="55" t="s">
        <v>11</v>
      </c>
      <c r="B10" s="53"/>
      <c r="C10" s="53"/>
      <c r="D10" s="53"/>
      <c r="E10" s="53"/>
      <c r="F10" s="54"/>
    </row>
    <row r="11" spans="1:18" ht="13.5" thickBot="1" x14ac:dyDescent="0.25"/>
    <row r="12" spans="1:18" s="4" customFormat="1" ht="23.25" customHeight="1" x14ac:dyDescent="0.2">
      <c r="A12" s="2" t="s">
        <v>12</v>
      </c>
      <c r="B12" s="13" t="s">
        <v>13</v>
      </c>
      <c r="C12" s="14"/>
      <c r="D12" s="14"/>
      <c r="E12" s="14"/>
      <c r="F12" s="14" t="s">
        <v>14</v>
      </c>
      <c r="G12" s="15"/>
      <c r="H12" s="15"/>
      <c r="I12" s="16" t="s">
        <v>15</v>
      </c>
      <c r="J12" s="15"/>
      <c r="K12" s="15"/>
      <c r="L12" s="16" t="s">
        <v>16</v>
      </c>
      <c r="M12" s="17"/>
      <c r="N12" s="17"/>
      <c r="O12" s="3"/>
      <c r="P12" s="37"/>
      <c r="Q12" s="40"/>
      <c r="R12" s="234"/>
    </row>
    <row r="13" spans="1:18" s="2" customFormat="1" ht="21" customHeight="1" x14ac:dyDescent="0.2">
      <c r="B13" s="228" t="s">
        <v>17</v>
      </c>
      <c r="C13" s="229" t="s">
        <v>18</v>
      </c>
      <c r="D13" s="33" t="s">
        <v>19</v>
      </c>
      <c r="E13" s="134" t="s">
        <v>20</v>
      </c>
      <c r="F13" s="135" t="s">
        <v>21</v>
      </c>
      <c r="G13" s="134" t="s">
        <v>22</v>
      </c>
      <c r="H13" s="134"/>
      <c r="I13" s="135" t="s">
        <v>21</v>
      </c>
      <c r="J13" s="134" t="s">
        <v>22</v>
      </c>
      <c r="K13" s="134"/>
      <c r="L13" s="135" t="s">
        <v>21</v>
      </c>
      <c r="M13" s="136" t="s">
        <v>22</v>
      </c>
      <c r="N13" s="23"/>
      <c r="O13" s="182"/>
      <c r="P13" s="38"/>
      <c r="Q13" s="41"/>
      <c r="R13" s="234"/>
    </row>
    <row r="14" spans="1:18" s="4" customFormat="1" ht="15.4" customHeight="1" x14ac:dyDescent="0.2">
      <c r="B14" s="57" t="s">
        <v>23</v>
      </c>
      <c r="C14" s="172"/>
      <c r="D14" s="165"/>
      <c r="E14" s="166"/>
      <c r="F14" s="173"/>
      <c r="G14" s="166"/>
      <c r="H14" s="139"/>
      <c r="I14" s="173"/>
      <c r="J14" s="166"/>
      <c r="K14" s="139"/>
      <c r="L14" s="173"/>
      <c r="M14" s="166"/>
      <c r="N14" s="44"/>
      <c r="O14" s="7"/>
      <c r="P14" s="39"/>
      <c r="Q14" s="40"/>
      <c r="R14" s="234"/>
    </row>
    <row r="15" spans="1:18" s="4" customFormat="1" ht="15.4" customHeight="1" x14ac:dyDescent="0.2">
      <c r="B15" s="227" t="s">
        <v>24</v>
      </c>
      <c r="C15" s="127"/>
      <c r="D15" s="128"/>
      <c r="E15" s="137" t="str">
        <f t="shared" ref="E15:E18" si="0">IF(C15="Vastuurtarief",60,"")</f>
        <v/>
      </c>
      <c r="F15" s="138"/>
      <c r="G15" s="146">
        <f>IF($E15="",0,$E15)*F15*IF(OR($C15="Loonkosten + 50% directe opslagsystematiek"),1.5,1)</f>
        <v>0</v>
      </c>
      <c r="H15" s="139"/>
      <c r="I15" s="138"/>
      <c r="J15" s="146">
        <f>IF($E15="",0,$E15)*I15*IF(OR($C15="Loonkosten + 50% directe opslagsystematiek"),1.5,1)</f>
        <v>0</v>
      </c>
      <c r="K15" s="139"/>
      <c r="L15" s="138"/>
      <c r="M15" s="146">
        <f>IF($E15="",0,$E15)*L15*IF(OR($C15="Loonkosten + 50% directe opslagsystematiek"),1.5,1)</f>
        <v>0</v>
      </c>
      <c r="N15" s="44"/>
      <c r="O15" s="7"/>
      <c r="P15" s="39"/>
      <c r="Q15" s="40"/>
      <c r="R15" s="234"/>
    </row>
    <row r="16" spans="1:18" s="4" customFormat="1" ht="15.4" customHeight="1" x14ac:dyDescent="0.2">
      <c r="B16" s="227" t="s">
        <v>24</v>
      </c>
      <c r="C16" s="127"/>
      <c r="D16" s="128"/>
      <c r="E16" s="137" t="str">
        <f t="shared" si="0"/>
        <v/>
      </c>
      <c r="F16" s="138"/>
      <c r="G16" s="146">
        <f>IF($E16="",0,$E16)*F16*IF(OR($C16="Loonkosten + 50% directe opslagsystematiek"),1.5,1)</f>
        <v>0</v>
      </c>
      <c r="H16" s="139"/>
      <c r="I16" s="138"/>
      <c r="J16" s="146">
        <f>IF($E16="",0,$E16)*I16*IF(OR($C16="Loonkosten + 50% directe opslagsystematiek"),1.5,1)</f>
        <v>0</v>
      </c>
      <c r="K16" s="139"/>
      <c r="L16" s="138"/>
      <c r="M16" s="146">
        <f>IF($E16="",0,$E16)*L16*IF(OR($C16="Loonkosten + 50% directe opslagsystematiek"),1.5,1)</f>
        <v>0</v>
      </c>
      <c r="N16" s="44"/>
      <c r="O16" s="7"/>
      <c r="P16" s="39"/>
      <c r="Q16" s="40"/>
      <c r="R16" s="234"/>
    </row>
    <row r="17" spans="2:18" s="4" customFormat="1" ht="15.4" customHeight="1" x14ac:dyDescent="0.2">
      <c r="B17" s="227" t="s">
        <v>24</v>
      </c>
      <c r="C17" s="127"/>
      <c r="D17" s="129"/>
      <c r="E17" s="137" t="str">
        <f t="shared" si="0"/>
        <v/>
      </c>
      <c r="F17" s="141"/>
      <c r="G17" s="146">
        <f>IF($E17="",0,$E17)*F17*IF(OR($C17="Loonkosten + 50% directe opslagsystematiek"),1.5,1)</f>
        <v>0</v>
      </c>
      <c r="H17" s="139"/>
      <c r="I17" s="141"/>
      <c r="J17" s="146">
        <f>IF($E17="",0,$E17)*I17*IF(OR($C17="Loonkosten + 50% directe opslagsystematiek"),1.5,1)</f>
        <v>0</v>
      </c>
      <c r="K17" s="139"/>
      <c r="L17" s="141"/>
      <c r="M17" s="146">
        <f>IF($E17="",0,$E17)*L17*IF(OR($C17="Loonkosten + 50% directe opslagsystematiek"),1.5,1)</f>
        <v>0</v>
      </c>
      <c r="N17" s="44"/>
      <c r="O17" s="7"/>
      <c r="P17" s="39"/>
      <c r="Q17" s="40"/>
      <c r="R17" s="234"/>
    </row>
    <row r="18" spans="2:18" s="4" customFormat="1" ht="15.4" customHeight="1" x14ac:dyDescent="0.2">
      <c r="B18" s="227" t="s">
        <v>25</v>
      </c>
      <c r="C18" s="127"/>
      <c r="D18" s="129"/>
      <c r="E18" s="137" t="str">
        <f t="shared" si="0"/>
        <v/>
      </c>
      <c r="F18" s="141"/>
      <c r="G18" s="146">
        <f>IF($E18="",0,$E18)*F18*IF(OR($C18="Loonkosten + 50% directe opslagsystematiek"),1.5,1)</f>
        <v>0</v>
      </c>
      <c r="H18" s="139"/>
      <c r="I18" s="141"/>
      <c r="J18" s="146">
        <f>IF($E18="",0,$E18)*I18*IF(OR($C18="Loonkosten + 50% directe opslagsystematiek"),1.5,1)</f>
        <v>0</v>
      </c>
      <c r="K18" s="139"/>
      <c r="L18" s="141"/>
      <c r="M18" s="146">
        <f>IF($E18="",0,$E18)*L18*IF(OR($C18="Loonkosten + 50% directe opslagsystematiek"),1.5,1)</f>
        <v>0</v>
      </c>
      <c r="N18" s="44"/>
      <c r="O18" s="7"/>
      <c r="P18" s="39"/>
      <c r="Q18" s="40"/>
      <c r="R18" s="234"/>
    </row>
    <row r="19" spans="2:18" s="4" customFormat="1" ht="15.4" customHeight="1" x14ac:dyDescent="0.2">
      <c r="B19" s="58" t="s">
        <v>77</v>
      </c>
      <c r="C19" s="169"/>
      <c r="D19" s="169"/>
      <c r="E19" s="166"/>
      <c r="F19" s="174"/>
      <c r="G19" s="166"/>
      <c r="H19" s="139"/>
      <c r="I19" s="174"/>
      <c r="J19" s="166"/>
      <c r="K19" s="139"/>
      <c r="L19" s="174"/>
      <c r="M19" s="166"/>
      <c r="N19" s="44"/>
      <c r="O19" s="7"/>
      <c r="P19" s="39"/>
      <c r="Q19" s="40"/>
      <c r="R19" s="234"/>
    </row>
    <row r="20" spans="2:18" s="4" customFormat="1" ht="15.4" customHeight="1" x14ac:dyDescent="0.2">
      <c r="B20" s="221" t="s">
        <v>26</v>
      </c>
      <c r="C20" s="127"/>
      <c r="D20" s="129"/>
      <c r="E20" s="137" t="str">
        <f>IF(C20="Vastuurtarief",60,"")</f>
        <v/>
      </c>
      <c r="F20" s="141"/>
      <c r="G20" s="146">
        <f>IF($E20="",0,$E20)*F20*IF(OR($C20="Loonkosten + 50% directe opslagsystematiek"),1.5,1)</f>
        <v>0</v>
      </c>
      <c r="H20" s="139"/>
      <c r="I20" s="141"/>
      <c r="J20" s="146">
        <f>IF($E20="",0,$E20)*I20*IF(OR($C20="Loonkosten + 50% directe opslagsystematiek"),1.5,1)</f>
        <v>0</v>
      </c>
      <c r="K20" s="139"/>
      <c r="L20" s="141"/>
      <c r="M20" s="146">
        <f>IF($E20="",0,$E20)*L20*IF(OR($C20="Loonkosten + 50% directe opslagsystematiek"),1.5,1)</f>
        <v>0</v>
      </c>
      <c r="N20" s="44"/>
      <c r="O20" s="7"/>
      <c r="P20" s="39"/>
      <c r="Q20" s="40"/>
      <c r="R20" s="234"/>
    </row>
    <row r="21" spans="2:18" s="4" customFormat="1" ht="15.4" customHeight="1" x14ac:dyDescent="0.2">
      <c r="B21" s="221" t="s">
        <v>26</v>
      </c>
      <c r="C21" s="127"/>
      <c r="D21" s="129"/>
      <c r="E21" s="137" t="str">
        <f t="shared" ref="E21:E28" si="1">IF(C21="Vastuurtarief",60,"")</f>
        <v/>
      </c>
      <c r="F21" s="141"/>
      <c r="G21" s="146">
        <f>IF($E21="",0,$E21)*F21*IF(OR($C21="Loonkosten + 50% directe opslagsystematiek"),1.5,1)</f>
        <v>0</v>
      </c>
      <c r="H21" s="139"/>
      <c r="I21" s="141"/>
      <c r="J21" s="146">
        <f>IF($E21="",0,$E21)*I21*IF(OR($C21="Loonkosten + 50% directe opslagsystematiek"),1.5,1)</f>
        <v>0</v>
      </c>
      <c r="K21" s="139"/>
      <c r="L21" s="141"/>
      <c r="M21" s="146">
        <f>IF($E21="",0,$E21)*L21*IF(OR($C21="Loonkosten + 50% directe opslagsystematiek"),1.5,1)</f>
        <v>0</v>
      </c>
      <c r="N21" s="44"/>
      <c r="O21" s="7"/>
      <c r="P21" s="39"/>
      <c r="Q21" s="40"/>
      <c r="R21" s="234"/>
    </row>
    <row r="22" spans="2:18" s="4" customFormat="1" ht="15.4" customHeight="1" x14ac:dyDescent="0.2">
      <c r="B22" s="221" t="s">
        <v>26</v>
      </c>
      <c r="C22" s="127"/>
      <c r="D22" s="129"/>
      <c r="E22" s="137" t="str">
        <f t="shared" si="1"/>
        <v/>
      </c>
      <c r="F22" s="141"/>
      <c r="G22" s="146">
        <f>IF($E22="",0,$E22)*F22*IF(OR($C22="Loonkosten + 50% directe opslagsystematiek"),1.5,1)</f>
        <v>0</v>
      </c>
      <c r="H22" s="139"/>
      <c r="I22" s="141"/>
      <c r="J22" s="146">
        <f>IF($E22="",0,$E22)*I22*IF(OR($C22="Loonkosten + 50% directe opslagsystematiek"),1.5,1)</f>
        <v>0</v>
      </c>
      <c r="K22" s="139"/>
      <c r="L22" s="141"/>
      <c r="M22" s="146">
        <f>IF($E22="",0,$E22)*L22*IF(OR($C22="Loonkosten + 50% directe opslagsystematiek"),1.5,1)</f>
        <v>0</v>
      </c>
      <c r="N22" s="44"/>
      <c r="O22" s="7"/>
      <c r="P22" s="39"/>
      <c r="Q22" s="40"/>
      <c r="R22" s="234"/>
    </row>
    <row r="23" spans="2:18" s="4" customFormat="1" ht="15.4" customHeight="1" x14ac:dyDescent="0.2">
      <c r="B23" s="244" t="s">
        <v>25</v>
      </c>
      <c r="C23" s="127"/>
      <c r="D23" s="129"/>
      <c r="E23" s="137" t="str">
        <f t="shared" si="1"/>
        <v/>
      </c>
      <c r="F23" s="141"/>
      <c r="G23" s="146">
        <f>IF($E23="",0,$E23)*F23*IF(OR($C23="Loonkosten + 50% directe opslagsystematiek"),1.5,1)</f>
        <v>0</v>
      </c>
      <c r="H23" s="139"/>
      <c r="I23" s="141"/>
      <c r="J23" s="146">
        <f>IF($E23="",0,$E23)*I23*IF(OR($C23="Loonkosten + 50% directe opslagsystematiek"),1.5,1)</f>
        <v>0</v>
      </c>
      <c r="K23" s="139"/>
      <c r="L23" s="141"/>
      <c r="M23" s="146">
        <f>IF($E23="",0,$E23)*L23*IF(OR($C23="Loonkosten + 50% directe opslagsystematiek"),1.5,1)</f>
        <v>0</v>
      </c>
      <c r="N23" s="44"/>
      <c r="O23" s="7"/>
      <c r="P23" s="39"/>
      <c r="Q23" s="40"/>
      <c r="R23" s="247"/>
    </row>
    <row r="24" spans="2:18" s="4" customFormat="1" ht="15.4" customHeight="1" x14ac:dyDescent="0.2">
      <c r="B24" s="249" t="s">
        <v>76</v>
      </c>
      <c r="C24" s="169"/>
      <c r="D24" s="169"/>
      <c r="E24" s="166" t="str">
        <f t="shared" si="1"/>
        <v/>
      </c>
      <c r="F24" s="174"/>
      <c r="G24" s="166"/>
      <c r="H24" s="139"/>
      <c r="I24" s="174"/>
      <c r="J24" s="166"/>
      <c r="K24" s="139"/>
      <c r="L24" s="174"/>
      <c r="M24" s="166"/>
      <c r="N24" s="44"/>
      <c r="O24" s="7"/>
      <c r="P24" s="39"/>
      <c r="Q24" s="40"/>
      <c r="R24" s="247"/>
    </row>
    <row r="25" spans="2:18" s="4" customFormat="1" ht="15.4" customHeight="1" x14ac:dyDescent="0.2">
      <c r="B25" s="250" t="s">
        <v>26</v>
      </c>
      <c r="C25" s="127"/>
      <c r="D25" s="129"/>
      <c r="E25" s="137" t="str">
        <f t="shared" si="1"/>
        <v/>
      </c>
      <c r="F25" s="141"/>
      <c r="G25" s="146">
        <f t="shared" ref="G25:G27" si="2">IF($E25="",0,$E25)*F25*IF(OR($C25="Loonkosten + 50% directe opslagsystematiek"),1.5,1)</f>
        <v>0</v>
      </c>
      <c r="H25" s="139"/>
      <c r="I25" s="141"/>
      <c r="J25" s="146">
        <f t="shared" ref="J25:J27" si="3">IF($E25="",0,$E25)*I25*IF(OR($C25="Loonkosten + 50% directe opslagsystematiek"),1.5,1)</f>
        <v>0</v>
      </c>
      <c r="K25" s="139"/>
      <c r="L25" s="141"/>
      <c r="M25" s="146">
        <f t="shared" ref="M25:M27" si="4">IF($E25="",0,$E25)*L25*IF(OR($C25="Loonkosten + 50% directe opslagsystematiek"),1.5,1)</f>
        <v>0</v>
      </c>
      <c r="N25" s="44"/>
      <c r="O25" s="7"/>
      <c r="P25" s="39"/>
      <c r="Q25" s="40"/>
      <c r="R25" s="247"/>
    </row>
    <row r="26" spans="2:18" s="4" customFormat="1" ht="15.4" customHeight="1" x14ac:dyDescent="0.2">
      <c r="B26" s="250" t="s">
        <v>26</v>
      </c>
      <c r="C26" s="127"/>
      <c r="D26" s="129"/>
      <c r="E26" s="137" t="str">
        <f t="shared" si="1"/>
        <v/>
      </c>
      <c r="F26" s="141"/>
      <c r="G26" s="146">
        <f t="shared" si="2"/>
        <v>0</v>
      </c>
      <c r="H26" s="139"/>
      <c r="I26" s="141"/>
      <c r="J26" s="146">
        <f t="shared" si="3"/>
        <v>0</v>
      </c>
      <c r="K26" s="139"/>
      <c r="L26" s="141"/>
      <c r="M26" s="146">
        <f t="shared" si="4"/>
        <v>0</v>
      </c>
      <c r="N26" s="44"/>
      <c r="O26" s="7"/>
      <c r="P26" s="39"/>
      <c r="Q26" s="40"/>
      <c r="R26" s="247"/>
    </row>
    <row r="27" spans="2:18" s="4" customFormat="1" ht="15.4" customHeight="1" x14ac:dyDescent="0.2">
      <c r="B27" s="250" t="s">
        <v>26</v>
      </c>
      <c r="C27" s="127"/>
      <c r="D27" s="129"/>
      <c r="E27" s="137" t="str">
        <f t="shared" si="1"/>
        <v/>
      </c>
      <c r="F27" s="141"/>
      <c r="G27" s="146">
        <f t="shared" si="2"/>
        <v>0</v>
      </c>
      <c r="H27" s="139"/>
      <c r="I27" s="141"/>
      <c r="J27" s="146">
        <f t="shared" si="3"/>
        <v>0</v>
      </c>
      <c r="K27" s="139"/>
      <c r="L27" s="141"/>
      <c r="M27" s="146">
        <f t="shared" si="4"/>
        <v>0</v>
      </c>
      <c r="N27" s="44"/>
      <c r="O27" s="7"/>
      <c r="P27" s="39"/>
      <c r="Q27" s="40"/>
      <c r="R27" s="247"/>
    </row>
    <row r="28" spans="2:18" s="4" customFormat="1" ht="15.4" customHeight="1" x14ac:dyDescent="0.2">
      <c r="B28" s="250" t="s">
        <v>25</v>
      </c>
      <c r="C28" s="127"/>
      <c r="D28" s="129"/>
      <c r="E28" s="137" t="str">
        <f t="shared" si="1"/>
        <v/>
      </c>
      <c r="F28" s="141"/>
      <c r="G28" s="146">
        <f>IF($E28="",0,$E28)*F28*IF(OR($C28="Loonkosten + 50% directe opslagsystematiek"),1.5,1)</f>
        <v>0</v>
      </c>
      <c r="H28" s="139"/>
      <c r="I28" s="141"/>
      <c r="J28" s="146">
        <f>IF($E28="",0,$E28)*I28*IF(OR($C28="Loonkosten + 50% directe opslagsystematiek"),1.5,1)</f>
        <v>0</v>
      </c>
      <c r="K28" s="139"/>
      <c r="L28" s="141"/>
      <c r="M28" s="146">
        <f>IF($E28="",0,$E28)*L28*IF(OR($C28="Loonkosten + 50% directe opslagsystematiek"),1.5,1)</f>
        <v>0</v>
      </c>
      <c r="N28" s="44"/>
      <c r="O28" s="7"/>
      <c r="P28" s="39"/>
      <c r="Q28" s="40"/>
      <c r="R28" s="234"/>
    </row>
    <row r="29" spans="2:18" s="4" customFormat="1" ht="15.4" customHeight="1" x14ac:dyDescent="0.2">
      <c r="B29" s="59" t="s">
        <v>75</v>
      </c>
      <c r="C29" s="169"/>
      <c r="D29" s="169"/>
      <c r="E29" s="166"/>
      <c r="F29" s="174"/>
      <c r="G29" s="166"/>
      <c r="H29" s="139"/>
      <c r="I29" s="174"/>
      <c r="J29" s="166"/>
      <c r="K29" s="139"/>
      <c r="L29" s="174"/>
      <c r="M29" s="166"/>
      <c r="N29" s="44"/>
      <c r="O29" s="7"/>
      <c r="P29" s="39"/>
      <c r="Q29" s="40"/>
      <c r="R29" s="234"/>
    </row>
    <row r="30" spans="2:18" s="4" customFormat="1" ht="15.4" customHeight="1" x14ac:dyDescent="0.2">
      <c r="B30" s="220" t="s">
        <v>27</v>
      </c>
      <c r="C30" s="127"/>
      <c r="D30" s="129"/>
      <c r="E30" s="137" t="str">
        <f>IF(C30="Vastuurtarief",60,"")</f>
        <v/>
      </c>
      <c r="F30" s="141"/>
      <c r="G30" s="146">
        <f>IF($E30="",0,$E30)*F30*IF(OR($C30="Loonkosten + 50% directe opslagsystematiek"),1.5,1)</f>
        <v>0</v>
      </c>
      <c r="H30" s="139"/>
      <c r="I30" s="141"/>
      <c r="J30" s="146">
        <f>IF($E30="",0,$E30)*I30*IF(OR($C30="Loonkosten + 50% directe opslagsystematiek"),1.5,1)</f>
        <v>0</v>
      </c>
      <c r="K30" s="139"/>
      <c r="L30" s="141"/>
      <c r="M30" s="146">
        <f>IF($E30="",0,$E30)*L30*IF(OR($C30="Loonkosten + 50% directe opslagsystematiek"),1.5,1)</f>
        <v>0</v>
      </c>
      <c r="N30" s="44"/>
      <c r="O30" s="7"/>
      <c r="P30" s="39"/>
      <c r="Q30" s="40"/>
      <c r="R30" s="234"/>
    </row>
    <row r="31" spans="2:18" s="4" customFormat="1" ht="15.4" customHeight="1" x14ac:dyDescent="0.2">
      <c r="B31" s="220" t="s">
        <v>27</v>
      </c>
      <c r="C31" s="127"/>
      <c r="D31" s="129"/>
      <c r="E31" s="137" t="str">
        <f t="shared" ref="E31:E33" si="5">IF(C31="Vastuurtarief",60,"")</f>
        <v/>
      </c>
      <c r="F31" s="141"/>
      <c r="G31" s="146">
        <f>IF($E31="",0,$E31)*F31*IF(OR($C31="Loonkosten + 50% directe opslagsystematiek"),1.5,1)</f>
        <v>0</v>
      </c>
      <c r="H31" s="139"/>
      <c r="I31" s="141"/>
      <c r="J31" s="146">
        <f>IF($E31="",0,$E31)*I31*IF(OR($C31="Loonkosten + 50% directe opslagsystematiek"),1.5,1)</f>
        <v>0</v>
      </c>
      <c r="K31" s="139"/>
      <c r="L31" s="141"/>
      <c r="M31" s="146">
        <f>IF($E31="",0,$E31)*L31*IF(OR($C31="Loonkosten + 50% directe opslagsystematiek"),1.5,1)</f>
        <v>0</v>
      </c>
      <c r="N31" s="44"/>
      <c r="O31" s="7"/>
      <c r="P31" s="39"/>
      <c r="Q31" s="40"/>
      <c r="R31" s="234"/>
    </row>
    <row r="32" spans="2:18" s="4" customFormat="1" ht="15.4" customHeight="1" x14ac:dyDescent="0.2">
      <c r="B32" s="226" t="s">
        <v>27</v>
      </c>
      <c r="C32" s="127"/>
      <c r="D32" s="129"/>
      <c r="E32" s="137" t="str">
        <f t="shared" si="5"/>
        <v/>
      </c>
      <c r="F32" s="141"/>
      <c r="G32" s="146">
        <f>IF($E32="",0,$E32)*F32*IF(OR($C32="Loonkosten + 50% directe opslagsystematiek"),1.5,1)</f>
        <v>0</v>
      </c>
      <c r="H32" s="139"/>
      <c r="I32" s="141"/>
      <c r="J32" s="146">
        <f>IF($E32="",0,$E32)*I32*IF(OR($C32="Loonkosten + 50% directe opslagsystematiek"),1.5,1)</f>
        <v>0</v>
      </c>
      <c r="K32" s="139"/>
      <c r="L32" s="141"/>
      <c r="M32" s="146">
        <f>IF($E32="",0,$E32)*L32*IF(OR($C32="Loonkosten + 50% directe opslagsystematiek"),1.5,1)</f>
        <v>0</v>
      </c>
      <c r="N32" s="44"/>
      <c r="O32" s="7"/>
      <c r="P32" s="39"/>
      <c r="Q32" s="40"/>
      <c r="R32" s="234"/>
    </row>
    <row r="33" spans="1:18" s="4" customFormat="1" ht="15.4" customHeight="1" x14ac:dyDescent="0.2">
      <c r="B33" s="220" t="s">
        <v>25</v>
      </c>
      <c r="C33" s="127"/>
      <c r="D33" s="129"/>
      <c r="E33" s="137" t="str">
        <f t="shared" si="5"/>
        <v/>
      </c>
      <c r="F33" s="141"/>
      <c r="G33" s="146">
        <f>IF($E33="",0,$E33)*F33*IF(OR($C33="Loonkosten + 50% directe opslagsystematiek"),1.5,1)</f>
        <v>0</v>
      </c>
      <c r="H33" s="139"/>
      <c r="I33" s="141"/>
      <c r="J33" s="146">
        <f>IF($E33="",0,$E33)*I33*IF(OR($C33="Loonkosten + 50% directe opslagsystematiek"),1.5,1)</f>
        <v>0</v>
      </c>
      <c r="K33" s="139"/>
      <c r="L33" s="141"/>
      <c r="M33" s="146">
        <f>IF($E33="",0,$E33)*L33*IF(OR($C33="Loonkosten + 50% directe opslagsystematiek"),1.5,1)</f>
        <v>0</v>
      </c>
      <c r="N33" s="44"/>
      <c r="O33" s="308" t="s">
        <v>28</v>
      </c>
      <c r="P33" s="309"/>
      <c r="Q33" s="40"/>
      <c r="R33" s="234"/>
    </row>
    <row r="34" spans="1:18" s="2" customFormat="1" ht="15.4" customHeight="1" thickBot="1" x14ac:dyDescent="0.25">
      <c r="B34" s="130"/>
      <c r="C34" s="131"/>
      <c r="D34" s="132"/>
      <c r="E34" s="142"/>
      <c r="F34" s="143" t="s">
        <v>29</v>
      </c>
      <c r="G34" s="147">
        <f>SUM(G14:G33)</f>
        <v>0</v>
      </c>
      <c r="H34" s="144"/>
      <c r="I34" s="145"/>
      <c r="J34" s="147">
        <f>SUM(J14:J33)</f>
        <v>0</v>
      </c>
      <c r="K34" s="144"/>
      <c r="L34" s="145"/>
      <c r="M34" s="148">
        <f>SUM(M14:M33)</f>
        <v>0</v>
      </c>
      <c r="N34" s="133"/>
      <c r="O34" s="60"/>
      <c r="P34" s="150">
        <f>+G34+J34+M34</f>
        <v>0</v>
      </c>
      <c r="Q34" s="41"/>
      <c r="R34" s="234"/>
    </row>
    <row r="35" spans="1:18" s="2" customFormat="1" ht="15.4" customHeight="1" thickBot="1" x14ac:dyDescent="0.25">
      <c r="E35" s="182"/>
      <c r="G35" s="182"/>
      <c r="H35" s="182"/>
      <c r="J35" s="182"/>
      <c r="K35" s="182"/>
      <c r="M35" s="182"/>
      <c r="N35" s="182"/>
      <c r="O35" s="182"/>
      <c r="P35" s="182"/>
      <c r="Q35" s="234"/>
    </row>
    <row r="36" spans="1:18" s="4" customFormat="1" ht="23.25" customHeight="1" x14ac:dyDescent="0.2">
      <c r="A36" s="2" t="s">
        <v>30</v>
      </c>
      <c r="B36" s="13" t="s">
        <v>31</v>
      </c>
      <c r="C36" s="14"/>
      <c r="D36" s="14"/>
      <c r="E36" s="19"/>
      <c r="F36" s="14" t="s">
        <v>14</v>
      </c>
      <c r="G36" s="15"/>
      <c r="H36" s="15"/>
      <c r="I36" s="16" t="s">
        <v>15</v>
      </c>
      <c r="J36" s="15"/>
      <c r="K36" s="15"/>
      <c r="L36" s="14" t="s">
        <v>16</v>
      </c>
      <c r="M36" s="15"/>
      <c r="N36" s="3"/>
      <c r="O36" s="3"/>
      <c r="P36" s="61"/>
      <c r="R36" s="5"/>
    </row>
    <row r="37" spans="1:18" s="2" customFormat="1" ht="21" customHeight="1" x14ac:dyDescent="0.2">
      <c r="B37" s="331" t="s">
        <v>17</v>
      </c>
      <c r="C37" s="332"/>
      <c r="D37" s="340" t="s">
        <v>32</v>
      </c>
      <c r="E37" s="341"/>
      <c r="F37" s="33"/>
      <c r="G37" s="34" t="s">
        <v>33</v>
      </c>
      <c r="H37" s="34"/>
      <c r="I37" s="33"/>
      <c r="J37" s="34" t="s">
        <v>33</v>
      </c>
      <c r="K37" s="34"/>
      <c r="L37" s="33"/>
      <c r="M37" s="34" t="s">
        <v>33</v>
      </c>
      <c r="N37" s="182"/>
      <c r="O37" s="182"/>
      <c r="P37" s="235"/>
      <c r="R37" s="6"/>
    </row>
    <row r="38" spans="1:18" s="4" customFormat="1" ht="15.4" customHeight="1" x14ac:dyDescent="0.2">
      <c r="A38" s="2"/>
      <c r="B38" s="333" t="s">
        <v>23</v>
      </c>
      <c r="C38" s="334"/>
      <c r="D38" s="326"/>
      <c r="E38" s="327"/>
      <c r="F38" s="18"/>
      <c r="G38" s="164"/>
      <c r="H38" s="18"/>
      <c r="I38" s="18"/>
      <c r="J38" s="164"/>
      <c r="K38" s="18"/>
      <c r="L38" s="18"/>
      <c r="M38" s="164"/>
      <c r="N38" s="7"/>
      <c r="O38" s="7"/>
      <c r="P38" s="235"/>
      <c r="R38" s="5"/>
    </row>
    <row r="39" spans="1:18" s="4" customFormat="1" ht="15.4" customHeight="1" x14ac:dyDescent="0.2">
      <c r="A39" s="2"/>
      <c r="B39" s="312" t="s">
        <v>24</v>
      </c>
      <c r="C39" s="313"/>
      <c r="D39" s="318"/>
      <c r="E39" s="319"/>
      <c r="F39" s="18"/>
      <c r="G39" s="140"/>
      <c r="H39" s="18"/>
      <c r="I39" s="18"/>
      <c r="J39" s="140"/>
      <c r="K39" s="18"/>
      <c r="L39" s="18"/>
      <c r="M39" s="140"/>
      <c r="N39" s="7"/>
      <c r="O39" s="7"/>
      <c r="P39" s="235"/>
      <c r="R39" s="5"/>
    </row>
    <row r="40" spans="1:18" s="4" customFormat="1" ht="15.4" customHeight="1" x14ac:dyDescent="0.2">
      <c r="A40" s="2"/>
      <c r="B40" s="312" t="s">
        <v>24</v>
      </c>
      <c r="C40" s="313"/>
      <c r="D40" s="318"/>
      <c r="E40" s="319"/>
      <c r="F40" s="18"/>
      <c r="G40" s="140"/>
      <c r="H40" s="18"/>
      <c r="I40" s="18"/>
      <c r="J40" s="140"/>
      <c r="K40" s="18"/>
      <c r="L40" s="18"/>
      <c r="M40" s="140"/>
      <c r="N40" s="7"/>
      <c r="O40" s="7"/>
      <c r="P40" s="235"/>
      <c r="R40" s="5"/>
    </row>
    <row r="41" spans="1:18" s="4" customFormat="1" ht="15.4" customHeight="1" x14ac:dyDescent="0.2">
      <c r="A41" s="2"/>
      <c r="B41" s="312" t="s">
        <v>24</v>
      </c>
      <c r="C41" s="313"/>
      <c r="D41" s="318"/>
      <c r="E41" s="319"/>
      <c r="F41" s="18"/>
      <c r="G41" s="140"/>
      <c r="H41" s="18"/>
      <c r="I41" s="18"/>
      <c r="J41" s="140"/>
      <c r="K41" s="18"/>
      <c r="L41" s="18"/>
      <c r="M41" s="140"/>
      <c r="N41" s="7"/>
      <c r="O41" s="7"/>
      <c r="P41" s="235"/>
      <c r="R41" s="5"/>
    </row>
    <row r="42" spans="1:18" s="4" customFormat="1" ht="15.4" customHeight="1" x14ac:dyDescent="0.2">
      <c r="A42" s="2"/>
      <c r="B42" s="312" t="s">
        <v>25</v>
      </c>
      <c r="C42" s="335"/>
      <c r="D42" s="318"/>
      <c r="E42" s="319"/>
      <c r="F42" s="18"/>
      <c r="G42" s="140"/>
      <c r="H42" s="18"/>
      <c r="I42" s="18"/>
      <c r="J42" s="140"/>
      <c r="K42" s="18"/>
      <c r="L42" s="18"/>
      <c r="M42" s="140"/>
      <c r="N42" s="7"/>
      <c r="O42" s="7"/>
      <c r="P42" s="235"/>
      <c r="R42" s="5"/>
    </row>
    <row r="43" spans="1:18" s="4" customFormat="1" ht="15.4" customHeight="1" x14ac:dyDescent="0.2">
      <c r="A43" s="2"/>
      <c r="B43" s="336" t="s">
        <v>77</v>
      </c>
      <c r="C43" s="337"/>
      <c r="D43" s="326"/>
      <c r="E43" s="327"/>
      <c r="F43" s="18"/>
      <c r="G43" s="164"/>
      <c r="H43" s="18"/>
      <c r="I43" s="18"/>
      <c r="J43" s="164"/>
      <c r="K43" s="18"/>
      <c r="L43" s="18"/>
      <c r="M43" s="164"/>
      <c r="N43" s="7"/>
      <c r="O43" s="7"/>
      <c r="P43" s="235"/>
      <c r="R43" s="5"/>
    </row>
    <row r="44" spans="1:18" s="4" customFormat="1" ht="15.4" customHeight="1" x14ac:dyDescent="0.2">
      <c r="A44" s="2"/>
      <c r="B44" s="314" t="s">
        <v>26</v>
      </c>
      <c r="C44" s="315"/>
      <c r="D44" s="318"/>
      <c r="E44" s="319"/>
      <c r="F44" s="18"/>
      <c r="G44" s="140"/>
      <c r="H44" s="18"/>
      <c r="I44" s="18"/>
      <c r="J44" s="140"/>
      <c r="K44" s="18"/>
      <c r="L44" s="18"/>
      <c r="M44" s="140"/>
      <c r="N44" s="7"/>
      <c r="O44" s="7"/>
      <c r="P44" s="235"/>
      <c r="R44" s="5"/>
    </row>
    <row r="45" spans="1:18" s="4" customFormat="1" ht="15.4" customHeight="1" x14ac:dyDescent="0.2">
      <c r="A45" s="2"/>
      <c r="B45" s="314" t="s">
        <v>26</v>
      </c>
      <c r="C45" s="315"/>
      <c r="D45" s="318"/>
      <c r="E45" s="319"/>
      <c r="F45" s="18"/>
      <c r="G45" s="140"/>
      <c r="H45" s="18"/>
      <c r="I45" s="18"/>
      <c r="J45" s="140"/>
      <c r="K45" s="18"/>
      <c r="L45" s="18"/>
      <c r="M45" s="140"/>
      <c r="N45" s="7"/>
      <c r="O45" s="7"/>
      <c r="P45" s="235"/>
      <c r="R45" s="5"/>
    </row>
    <row r="46" spans="1:18" s="4" customFormat="1" ht="15.4" customHeight="1" x14ac:dyDescent="0.2">
      <c r="A46" s="2"/>
      <c r="B46" s="314" t="s">
        <v>26</v>
      </c>
      <c r="C46" s="315"/>
      <c r="D46" s="318"/>
      <c r="E46" s="319"/>
      <c r="F46" s="18"/>
      <c r="G46" s="140"/>
      <c r="H46" s="18"/>
      <c r="I46" s="18"/>
      <c r="J46" s="140"/>
      <c r="K46" s="18"/>
      <c r="L46" s="18"/>
      <c r="M46" s="140"/>
      <c r="N46" s="7"/>
      <c r="O46" s="7"/>
      <c r="P46" s="248"/>
      <c r="R46" s="5"/>
    </row>
    <row r="47" spans="1:18" s="4" customFormat="1" ht="15.4" customHeight="1" x14ac:dyDescent="0.2">
      <c r="A47" s="2"/>
      <c r="B47" s="314" t="s">
        <v>25</v>
      </c>
      <c r="C47" s="315"/>
      <c r="D47" s="318"/>
      <c r="E47" s="319"/>
      <c r="F47" s="18"/>
      <c r="G47" s="140"/>
      <c r="H47" s="18"/>
      <c r="I47" s="18"/>
      <c r="J47" s="140"/>
      <c r="K47" s="18"/>
      <c r="L47" s="18"/>
      <c r="M47" s="140"/>
      <c r="N47" s="7"/>
      <c r="O47" s="7"/>
      <c r="P47" s="248"/>
      <c r="R47" s="5"/>
    </row>
    <row r="48" spans="1:18" s="4" customFormat="1" ht="15.4" customHeight="1" x14ac:dyDescent="0.2">
      <c r="A48" s="2"/>
      <c r="B48" s="338" t="s">
        <v>76</v>
      </c>
      <c r="C48" s="339"/>
      <c r="D48" s="326"/>
      <c r="E48" s="327"/>
      <c r="F48" s="18"/>
      <c r="G48" s="164"/>
      <c r="H48" s="18"/>
      <c r="I48" s="18"/>
      <c r="J48" s="164"/>
      <c r="K48" s="18"/>
      <c r="L48" s="18"/>
      <c r="M48" s="164"/>
      <c r="N48" s="7"/>
      <c r="O48" s="7"/>
      <c r="P48" s="248"/>
      <c r="R48" s="5"/>
    </row>
    <row r="49" spans="1:31" s="4" customFormat="1" ht="15.4" customHeight="1" x14ac:dyDescent="0.2">
      <c r="A49" s="2"/>
      <c r="B49" s="316" t="s">
        <v>26</v>
      </c>
      <c r="C49" s="317"/>
      <c r="D49" s="318"/>
      <c r="E49" s="319"/>
      <c r="F49" s="18"/>
      <c r="G49" s="140"/>
      <c r="H49" s="18"/>
      <c r="I49" s="18"/>
      <c r="J49" s="140"/>
      <c r="K49" s="18"/>
      <c r="L49" s="18"/>
      <c r="M49" s="140"/>
      <c r="N49" s="7"/>
      <c r="O49" s="7"/>
      <c r="P49" s="248"/>
      <c r="R49" s="5"/>
    </row>
    <row r="50" spans="1:31" s="4" customFormat="1" ht="15.4" customHeight="1" x14ac:dyDescent="0.2">
      <c r="A50" s="2"/>
      <c r="B50" s="316" t="s">
        <v>26</v>
      </c>
      <c r="C50" s="317"/>
      <c r="D50" s="318"/>
      <c r="E50" s="319"/>
      <c r="F50" s="18"/>
      <c r="G50" s="140"/>
      <c r="H50" s="18"/>
      <c r="I50" s="18"/>
      <c r="J50" s="140"/>
      <c r="K50" s="18"/>
      <c r="L50" s="18"/>
      <c r="M50" s="140"/>
      <c r="N50" s="7"/>
      <c r="O50" s="7"/>
      <c r="P50" s="248"/>
      <c r="R50" s="5"/>
    </row>
    <row r="51" spans="1:31" s="4" customFormat="1" ht="15.4" customHeight="1" x14ac:dyDescent="0.2">
      <c r="A51" s="2"/>
      <c r="B51" s="316" t="s">
        <v>26</v>
      </c>
      <c r="C51" s="317"/>
      <c r="D51" s="318"/>
      <c r="E51" s="319"/>
      <c r="F51" s="18"/>
      <c r="G51" s="140"/>
      <c r="H51" s="18"/>
      <c r="I51" s="18"/>
      <c r="J51" s="140"/>
      <c r="K51" s="18"/>
      <c r="L51" s="18"/>
      <c r="M51" s="140"/>
      <c r="N51" s="7"/>
      <c r="O51" s="7"/>
      <c r="P51" s="235"/>
      <c r="R51" s="5"/>
    </row>
    <row r="52" spans="1:31" s="4" customFormat="1" ht="15.4" customHeight="1" x14ac:dyDescent="0.2">
      <c r="A52" s="2"/>
      <c r="B52" s="316" t="s">
        <v>25</v>
      </c>
      <c r="C52" s="317"/>
      <c r="D52" s="318"/>
      <c r="E52" s="319"/>
      <c r="F52" s="18"/>
      <c r="G52" s="140"/>
      <c r="H52" s="18"/>
      <c r="I52" s="18"/>
      <c r="J52" s="140"/>
      <c r="K52" s="18"/>
      <c r="L52" s="18"/>
      <c r="M52" s="140"/>
      <c r="N52" s="7"/>
      <c r="O52" s="7"/>
      <c r="P52" s="235"/>
      <c r="R52" s="5"/>
    </row>
    <row r="53" spans="1:31" s="4" customFormat="1" ht="15.4" customHeight="1" x14ac:dyDescent="0.2">
      <c r="B53" s="320" t="s">
        <v>75</v>
      </c>
      <c r="C53" s="321"/>
      <c r="D53" s="326"/>
      <c r="E53" s="327"/>
      <c r="F53" s="18"/>
      <c r="G53" s="164"/>
      <c r="H53" s="18"/>
      <c r="I53" s="18"/>
      <c r="J53" s="164"/>
      <c r="K53" s="18"/>
      <c r="L53" s="18"/>
      <c r="M53" s="164"/>
      <c r="N53" s="328" t="s">
        <v>34</v>
      </c>
      <c r="O53" s="329"/>
      <c r="P53" s="330"/>
      <c r="R53" s="5"/>
    </row>
    <row r="54" spans="1:31" s="4" customFormat="1" ht="15.4" customHeight="1" x14ac:dyDescent="0.2">
      <c r="B54" s="310" t="s">
        <v>27</v>
      </c>
      <c r="C54" s="311"/>
      <c r="D54" s="318"/>
      <c r="E54" s="319"/>
      <c r="F54" s="18"/>
      <c r="G54" s="140"/>
      <c r="H54" s="18"/>
      <c r="I54" s="18"/>
      <c r="J54" s="140"/>
      <c r="K54" s="18"/>
      <c r="L54" s="18"/>
      <c r="M54" s="140"/>
      <c r="N54" s="328"/>
      <c r="O54" s="329"/>
      <c r="P54" s="330"/>
      <c r="R54" s="5"/>
    </row>
    <row r="55" spans="1:31" s="4" customFormat="1" ht="15.4" customHeight="1" x14ac:dyDescent="0.2">
      <c r="B55" s="310" t="s">
        <v>27</v>
      </c>
      <c r="C55" s="311"/>
      <c r="D55" s="318"/>
      <c r="E55" s="319"/>
      <c r="F55" s="18"/>
      <c r="G55" s="140"/>
      <c r="H55" s="18"/>
      <c r="I55" s="18"/>
      <c r="J55" s="140"/>
      <c r="K55" s="18"/>
      <c r="L55" s="18"/>
      <c r="M55" s="140"/>
      <c r="N55" s="328"/>
      <c r="O55" s="329"/>
      <c r="P55" s="330"/>
      <c r="R55" s="5"/>
    </row>
    <row r="56" spans="1:31" s="4" customFormat="1" ht="15.4" customHeight="1" x14ac:dyDescent="0.2">
      <c r="B56" s="352" t="s">
        <v>27</v>
      </c>
      <c r="C56" s="353"/>
      <c r="D56" s="318"/>
      <c r="E56" s="319"/>
      <c r="F56" s="18"/>
      <c r="G56" s="140"/>
      <c r="H56" s="18"/>
      <c r="I56" s="18"/>
      <c r="J56" s="140"/>
      <c r="K56" s="18"/>
      <c r="L56" s="18"/>
      <c r="M56" s="140"/>
      <c r="N56" s="328"/>
      <c r="O56" s="329"/>
      <c r="P56" s="330"/>
      <c r="R56" s="5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1" s="4" customFormat="1" ht="15.4" customHeight="1" x14ac:dyDescent="0.2">
      <c r="B57" s="354" t="s">
        <v>25</v>
      </c>
      <c r="C57" s="355"/>
      <c r="D57" s="318"/>
      <c r="E57" s="319"/>
      <c r="F57" s="18"/>
      <c r="G57" s="140"/>
      <c r="H57" s="18"/>
      <c r="I57" s="18"/>
      <c r="J57" s="140"/>
      <c r="K57" s="18"/>
      <c r="L57" s="18"/>
      <c r="M57" s="140"/>
      <c r="N57" s="329"/>
      <c r="O57" s="329"/>
      <c r="P57" s="330"/>
      <c r="R57" s="5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1" s="2" customFormat="1" ht="15.4" customHeight="1" thickBot="1" x14ac:dyDescent="0.25">
      <c r="B58" s="62"/>
      <c r="C58" s="63"/>
      <c r="D58" s="64"/>
      <c r="E58" s="65"/>
      <c r="F58" s="66" t="s">
        <v>29</v>
      </c>
      <c r="G58" s="147">
        <f>SUM(G38:G57)</f>
        <v>0</v>
      </c>
      <c r="H58" s="67"/>
      <c r="I58" s="67"/>
      <c r="J58" s="147">
        <f>SUM(J38:J57)</f>
        <v>0</v>
      </c>
      <c r="K58" s="67"/>
      <c r="L58" s="67"/>
      <c r="M58" s="148">
        <f>SUM(M38:M57)</f>
        <v>0</v>
      </c>
      <c r="N58" s="60"/>
      <c r="O58" s="60"/>
      <c r="P58" s="150">
        <f>G58+M58+J58</f>
        <v>0</v>
      </c>
      <c r="R58" s="6"/>
    </row>
    <row r="59" spans="1:31" s="4" customFormat="1" ht="15.4" customHeight="1" thickBot="1" x14ac:dyDescent="0.25">
      <c r="A59" s="2"/>
      <c r="E59" s="7"/>
      <c r="G59" s="7"/>
      <c r="H59" s="7"/>
      <c r="J59" s="7"/>
      <c r="K59" s="7"/>
      <c r="M59" s="7"/>
      <c r="N59" s="7"/>
      <c r="O59" s="7"/>
      <c r="P59" s="7"/>
      <c r="Q59" s="234"/>
      <c r="S59" s="5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s="4" customFormat="1" ht="23.25" customHeight="1" x14ac:dyDescent="0.2">
      <c r="A60" s="2" t="s">
        <v>35</v>
      </c>
      <c r="B60" s="13" t="s">
        <v>36</v>
      </c>
      <c r="C60" s="14"/>
      <c r="D60" s="68"/>
      <c r="E60" s="15"/>
      <c r="F60" s="14" t="s">
        <v>14</v>
      </c>
      <c r="G60" s="15"/>
      <c r="H60" s="15"/>
      <c r="I60" s="16" t="s">
        <v>15</v>
      </c>
      <c r="J60" s="15"/>
      <c r="K60" s="15"/>
      <c r="L60" s="14" t="s">
        <v>16</v>
      </c>
      <c r="M60" s="15"/>
      <c r="N60" s="3"/>
      <c r="O60" s="3"/>
      <c r="P60" s="61"/>
      <c r="R60" s="5"/>
    </row>
    <row r="61" spans="1:31" s="2" customFormat="1" ht="28.9" customHeight="1" x14ac:dyDescent="0.2">
      <c r="B61" s="331" t="s">
        <v>17</v>
      </c>
      <c r="C61" s="332"/>
      <c r="D61" s="33" t="s">
        <v>37</v>
      </c>
      <c r="E61" s="69" t="s">
        <v>38</v>
      </c>
      <c r="F61" s="35" t="s">
        <v>39</v>
      </c>
      <c r="G61" s="34" t="s">
        <v>33</v>
      </c>
      <c r="H61" s="34"/>
      <c r="I61" s="35" t="s">
        <v>39</v>
      </c>
      <c r="J61" s="34" t="s">
        <v>33</v>
      </c>
      <c r="K61" s="34"/>
      <c r="L61" s="35" t="s">
        <v>39</v>
      </c>
      <c r="M61" s="36" t="s">
        <v>33</v>
      </c>
      <c r="N61" s="182"/>
      <c r="O61" s="182"/>
      <c r="P61" s="235"/>
      <c r="R61" s="6"/>
    </row>
    <row r="62" spans="1:31" s="4" customFormat="1" ht="15.4" customHeight="1" x14ac:dyDescent="0.2">
      <c r="B62" s="333" t="s">
        <v>23</v>
      </c>
      <c r="C62" s="334"/>
      <c r="D62" s="165"/>
      <c r="E62" s="166"/>
      <c r="F62" s="167"/>
      <c r="G62" s="166"/>
      <c r="H62" s="18"/>
      <c r="I62" s="167"/>
      <c r="J62" s="166"/>
      <c r="K62" s="18"/>
      <c r="L62" s="167"/>
      <c r="M62" s="168"/>
      <c r="N62" s="7"/>
      <c r="O62" s="7"/>
      <c r="P62" s="235"/>
      <c r="R62" s="5"/>
    </row>
    <row r="63" spans="1:31" s="4" customFormat="1" ht="15.4" customHeight="1" x14ac:dyDescent="0.2">
      <c r="B63" s="312" t="s">
        <v>24</v>
      </c>
      <c r="C63" s="313"/>
      <c r="D63" s="128"/>
      <c r="E63" s="137"/>
      <c r="F63" s="42"/>
      <c r="G63" s="146">
        <f t="shared" ref="G63:G81" si="6">E63*F63</f>
        <v>0</v>
      </c>
      <c r="H63" s="18"/>
      <c r="I63" s="42"/>
      <c r="J63" s="146">
        <f t="shared" ref="J63:J81" si="7">E63*I63</f>
        <v>0</v>
      </c>
      <c r="K63" s="18"/>
      <c r="L63" s="42"/>
      <c r="M63" s="151">
        <f t="shared" ref="M63:M81" si="8">E63*L63</f>
        <v>0</v>
      </c>
      <c r="N63" s="7"/>
      <c r="O63" s="7"/>
      <c r="P63" s="235"/>
      <c r="R63" s="5"/>
    </row>
    <row r="64" spans="1:31" s="4" customFormat="1" ht="15.4" customHeight="1" x14ac:dyDescent="0.2">
      <c r="B64" s="312" t="s">
        <v>24</v>
      </c>
      <c r="C64" s="313"/>
      <c r="D64" s="128"/>
      <c r="E64" s="137"/>
      <c r="F64" s="42"/>
      <c r="G64" s="146">
        <f t="shared" si="6"/>
        <v>0</v>
      </c>
      <c r="H64" s="18"/>
      <c r="I64" s="42"/>
      <c r="J64" s="146">
        <f t="shared" si="7"/>
        <v>0</v>
      </c>
      <c r="K64" s="18"/>
      <c r="L64" s="42"/>
      <c r="M64" s="151">
        <f t="shared" si="8"/>
        <v>0</v>
      </c>
      <c r="N64" s="7"/>
      <c r="O64" s="7"/>
      <c r="P64" s="235"/>
      <c r="R64" s="5"/>
    </row>
    <row r="65" spans="2:30" s="4" customFormat="1" ht="15.4" customHeight="1" x14ac:dyDescent="0.2">
      <c r="B65" s="312" t="s">
        <v>24</v>
      </c>
      <c r="C65" s="313"/>
      <c r="D65" s="129"/>
      <c r="E65" s="140"/>
      <c r="F65" s="43"/>
      <c r="G65" s="146">
        <f t="shared" si="6"/>
        <v>0</v>
      </c>
      <c r="H65" s="18"/>
      <c r="I65" s="43"/>
      <c r="J65" s="146">
        <f t="shared" si="7"/>
        <v>0</v>
      </c>
      <c r="K65" s="18"/>
      <c r="L65" s="43"/>
      <c r="M65" s="151">
        <f t="shared" si="8"/>
        <v>0</v>
      </c>
      <c r="N65" s="7"/>
      <c r="O65" s="7"/>
      <c r="P65" s="235"/>
      <c r="R65" s="5"/>
    </row>
    <row r="66" spans="2:30" s="4" customFormat="1" ht="15.4" customHeight="1" x14ac:dyDescent="0.2">
      <c r="B66" s="312" t="s">
        <v>25</v>
      </c>
      <c r="C66" s="335"/>
      <c r="D66" s="129"/>
      <c r="E66" s="140"/>
      <c r="F66" s="43"/>
      <c r="G66" s="146">
        <f t="shared" si="6"/>
        <v>0</v>
      </c>
      <c r="H66" s="18"/>
      <c r="I66" s="43"/>
      <c r="J66" s="146">
        <f t="shared" si="7"/>
        <v>0</v>
      </c>
      <c r="K66" s="18"/>
      <c r="L66" s="43"/>
      <c r="M66" s="151">
        <f t="shared" si="8"/>
        <v>0</v>
      </c>
      <c r="N66" s="7"/>
      <c r="O66" s="7"/>
      <c r="P66" s="235"/>
      <c r="R66" s="5"/>
    </row>
    <row r="67" spans="2:30" s="4" customFormat="1" ht="15.4" customHeight="1" x14ac:dyDescent="0.2">
      <c r="B67" s="336" t="s">
        <v>77</v>
      </c>
      <c r="C67" s="337"/>
      <c r="D67" s="169"/>
      <c r="E67" s="164"/>
      <c r="F67" s="170"/>
      <c r="G67" s="166"/>
      <c r="H67" s="18"/>
      <c r="I67" s="170"/>
      <c r="J67" s="166"/>
      <c r="K67" s="18"/>
      <c r="L67" s="170"/>
      <c r="M67" s="168"/>
      <c r="N67" s="7"/>
      <c r="O67" s="7"/>
      <c r="P67" s="235"/>
      <c r="R67" s="5"/>
    </row>
    <row r="68" spans="2:30" s="4" customFormat="1" ht="15.4" customHeight="1" x14ac:dyDescent="0.2">
      <c r="B68" s="314" t="s">
        <v>26</v>
      </c>
      <c r="C68" s="315"/>
      <c r="D68" s="129"/>
      <c r="E68" s="140"/>
      <c r="F68" s="43"/>
      <c r="G68" s="146">
        <f t="shared" si="6"/>
        <v>0</v>
      </c>
      <c r="H68" s="18"/>
      <c r="I68" s="43"/>
      <c r="J68" s="146">
        <f t="shared" si="7"/>
        <v>0</v>
      </c>
      <c r="K68" s="18"/>
      <c r="L68" s="43"/>
      <c r="M68" s="151">
        <f t="shared" si="8"/>
        <v>0</v>
      </c>
      <c r="N68" s="7"/>
      <c r="O68" s="7"/>
      <c r="P68" s="235"/>
      <c r="R68" s="5"/>
    </row>
    <row r="69" spans="2:30" s="4" customFormat="1" ht="15.4" customHeight="1" x14ac:dyDescent="0.2">
      <c r="B69" s="314" t="s">
        <v>26</v>
      </c>
      <c r="C69" s="315"/>
      <c r="D69" s="129"/>
      <c r="E69" s="140"/>
      <c r="F69" s="43"/>
      <c r="G69" s="146">
        <f t="shared" si="6"/>
        <v>0</v>
      </c>
      <c r="H69" s="18"/>
      <c r="I69" s="43"/>
      <c r="J69" s="146">
        <f t="shared" si="7"/>
        <v>0</v>
      </c>
      <c r="K69" s="18"/>
      <c r="L69" s="43"/>
      <c r="M69" s="151">
        <f t="shared" si="8"/>
        <v>0</v>
      </c>
      <c r="N69" s="7"/>
      <c r="O69" s="7"/>
      <c r="P69" s="235"/>
      <c r="R69" s="5"/>
    </row>
    <row r="70" spans="2:30" s="4" customFormat="1" ht="15.4" customHeight="1" x14ac:dyDescent="0.2">
      <c r="B70" s="314" t="s">
        <v>26</v>
      </c>
      <c r="C70" s="315"/>
      <c r="D70" s="129"/>
      <c r="E70" s="140"/>
      <c r="F70" s="43"/>
      <c r="G70" s="146">
        <f t="shared" si="6"/>
        <v>0</v>
      </c>
      <c r="H70" s="18"/>
      <c r="I70" s="43"/>
      <c r="J70" s="146">
        <f t="shared" si="7"/>
        <v>0</v>
      </c>
      <c r="K70" s="18"/>
      <c r="L70" s="43"/>
      <c r="M70" s="151">
        <f t="shared" si="8"/>
        <v>0</v>
      </c>
      <c r="N70" s="7"/>
      <c r="O70" s="7"/>
      <c r="P70" s="235"/>
      <c r="R70" s="5"/>
    </row>
    <row r="71" spans="2:30" s="4" customFormat="1" ht="15.4" customHeight="1" x14ac:dyDescent="0.2">
      <c r="B71" s="314" t="s">
        <v>25</v>
      </c>
      <c r="C71" s="315"/>
      <c r="D71" s="129"/>
      <c r="E71" s="140"/>
      <c r="F71" s="43"/>
      <c r="G71" s="146">
        <f t="shared" si="6"/>
        <v>0</v>
      </c>
      <c r="H71" s="18"/>
      <c r="I71" s="43"/>
      <c r="J71" s="146">
        <f t="shared" si="7"/>
        <v>0</v>
      </c>
      <c r="K71" s="18"/>
      <c r="L71" s="43"/>
      <c r="M71" s="151">
        <f t="shared" si="8"/>
        <v>0</v>
      </c>
      <c r="N71" s="7"/>
      <c r="O71" s="7"/>
      <c r="P71" s="248"/>
      <c r="R71" s="5"/>
    </row>
    <row r="72" spans="2:30" s="4" customFormat="1" ht="15.4" customHeight="1" x14ac:dyDescent="0.2">
      <c r="B72" s="324" t="s">
        <v>76</v>
      </c>
      <c r="C72" s="325"/>
      <c r="D72" s="169"/>
      <c r="E72" s="164"/>
      <c r="F72" s="170"/>
      <c r="G72" s="166"/>
      <c r="H72" s="18"/>
      <c r="I72" s="170"/>
      <c r="J72" s="166"/>
      <c r="K72" s="18"/>
      <c r="L72" s="170"/>
      <c r="M72" s="168"/>
      <c r="N72" s="7"/>
      <c r="O72" s="7"/>
      <c r="P72" s="248"/>
      <c r="R72" s="5"/>
    </row>
    <row r="73" spans="2:30" s="4" customFormat="1" ht="15.4" customHeight="1" x14ac:dyDescent="0.2">
      <c r="B73" s="322" t="s">
        <v>26</v>
      </c>
      <c r="C73" s="323"/>
      <c r="D73" s="129"/>
      <c r="E73" s="140"/>
      <c r="F73" s="43"/>
      <c r="G73" s="146">
        <f t="shared" si="6"/>
        <v>0</v>
      </c>
      <c r="H73" s="18"/>
      <c r="I73" s="43"/>
      <c r="J73" s="146">
        <f t="shared" si="7"/>
        <v>0</v>
      </c>
      <c r="K73" s="18"/>
      <c r="L73" s="43"/>
      <c r="M73" s="151">
        <f t="shared" si="8"/>
        <v>0</v>
      </c>
      <c r="N73" s="7"/>
      <c r="O73" s="7"/>
      <c r="P73" s="248"/>
      <c r="R73" s="5"/>
    </row>
    <row r="74" spans="2:30" s="4" customFormat="1" ht="15.4" customHeight="1" x14ac:dyDescent="0.2">
      <c r="B74" s="322" t="s">
        <v>26</v>
      </c>
      <c r="C74" s="323"/>
      <c r="D74" s="129"/>
      <c r="E74" s="140"/>
      <c r="F74" s="43"/>
      <c r="G74" s="146">
        <f t="shared" si="6"/>
        <v>0</v>
      </c>
      <c r="H74" s="18"/>
      <c r="I74" s="43"/>
      <c r="J74" s="146">
        <f t="shared" si="7"/>
        <v>0</v>
      </c>
      <c r="K74" s="18"/>
      <c r="L74" s="43"/>
      <c r="M74" s="151">
        <f t="shared" si="8"/>
        <v>0</v>
      </c>
      <c r="N74" s="7"/>
      <c r="O74" s="7"/>
      <c r="P74" s="248"/>
      <c r="R74" s="5"/>
    </row>
    <row r="75" spans="2:30" s="4" customFormat="1" ht="15.4" customHeight="1" x14ac:dyDescent="0.2">
      <c r="B75" s="322" t="s">
        <v>26</v>
      </c>
      <c r="C75" s="323"/>
      <c r="D75" s="129"/>
      <c r="E75" s="140"/>
      <c r="F75" s="43"/>
      <c r="G75" s="146">
        <f t="shared" si="6"/>
        <v>0</v>
      </c>
      <c r="H75" s="18"/>
      <c r="I75" s="43"/>
      <c r="J75" s="146">
        <f t="shared" si="7"/>
        <v>0</v>
      </c>
      <c r="K75" s="18"/>
      <c r="L75" s="43"/>
      <c r="M75" s="151">
        <f t="shared" si="8"/>
        <v>0</v>
      </c>
      <c r="N75" s="7"/>
      <c r="O75" s="7"/>
      <c r="P75" s="248"/>
      <c r="R75" s="5"/>
    </row>
    <row r="76" spans="2:30" s="4" customFormat="1" ht="15.4" customHeight="1" x14ac:dyDescent="0.2">
      <c r="B76" s="322" t="s">
        <v>25</v>
      </c>
      <c r="C76" s="323"/>
      <c r="D76" s="129"/>
      <c r="E76" s="140"/>
      <c r="F76" s="43"/>
      <c r="G76" s="146">
        <f t="shared" si="6"/>
        <v>0</v>
      </c>
      <c r="H76" s="18"/>
      <c r="I76" s="43"/>
      <c r="J76" s="146">
        <f t="shared" si="7"/>
        <v>0</v>
      </c>
      <c r="K76" s="18"/>
      <c r="L76" s="43"/>
      <c r="M76" s="151">
        <f t="shared" si="8"/>
        <v>0</v>
      </c>
      <c r="N76" s="7"/>
      <c r="O76" s="7"/>
      <c r="P76" s="235"/>
      <c r="R76" s="5"/>
    </row>
    <row r="77" spans="2:30" s="4" customFormat="1" ht="15.4" customHeight="1" x14ac:dyDescent="0.2">
      <c r="B77" s="320" t="s">
        <v>75</v>
      </c>
      <c r="C77" s="321"/>
      <c r="D77" s="169"/>
      <c r="E77" s="164"/>
      <c r="F77" s="170"/>
      <c r="G77" s="166"/>
      <c r="H77" s="18"/>
      <c r="I77" s="170"/>
      <c r="J77" s="166"/>
      <c r="K77" s="18"/>
      <c r="L77" s="170"/>
      <c r="M77" s="168"/>
      <c r="N77" s="7"/>
      <c r="O77" s="7"/>
      <c r="P77" s="248"/>
      <c r="R77" s="5"/>
    </row>
    <row r="78" spans="2:30" s="4" customFormat="1" ht="15.4" customHeight="1" x14ac:dyDescent="0.2">
      <c r="B78" s="310" t="s">
        <v>27</v>
      </c>
      <c r="C78" s="311"/>
      <c r="D78" s="129"/>
      <c r="E78" s="140"/>
      <c r="F78" s="43"/>
      <c r="G78" s="146">
        <f t="shared" si="6"/>
        <v>0</v>
      </c>
      <c r="H78" s="18"/>
      <c r="I78" s="43"/>
      <c r="J78" s="146">
        <f t="shared" si="7"/>
        <v>0</v>
      </c>
      <c r="K78" s="18"/>
      <c r="L78" s="43"/>
      <c r="M78" s="151">
        <f t="shared" si="8"/>
        <v>0</v>
      </c>
      <c r="N78" s="7"/>
      <c r="O78" s="7"/>
      <c r="P78" s="235"/>
      <c r="R78" s="5"/>
    </row>
    <row r="79" spans="2:30" s="4" customFormat="1" ht="15.4" customHeight="1" x14ac:dyDescent="0.2">
      <c r="B79" s="310" t="s">
        <v>27</v>
      </c>
      <c r="C79" s="311"/>
      <c r="D79" s="129"/>
      <c r="E79" s="140"/>
      <c r="F79" s="43"/>
      <c r="G79" s="146">
        <f t="shared" si="6"/>
        <v>0</v>
      </c>
      <c r="H79" s="18"/>
      <c r="I79" s="43"/>
      <c r="J79" s="146">
        <f t="shared" si="7"/>
        <v>0</v>
      </c>
      <c r="K79" s="18"/>
      <c r="L79" s="43"/>
      <c r="M79" s="151">
        <f t="shared" si="8"/>
        <v>0</v>
      </c>
      <c r="N79" s="7"/>
      <c r="O79" s="7"/>
      <c r="P79" s="235"/>
      <c r="R79" s="5"/>
      <c r="S79" s="70"/>
      <c r="T79" s="70"/>
    </row>
    <row r="80" spans="2:30" s="4" customFormat="1" ht="15.4" customHeight="1" x14ac:dyDescent="0.2">
      <c r="B80" s="352" t="s">
        <v>27</v>
      </c>
      <c r="C80" s="353"/>
      <c r="D80" s="129"/>
      <c r="E80" s="140"/>
      <c r="F80" s="43"/>
      <c r="G80" s="146">
        <f t="shared" si="6"/>
        <v>0</v>
      </c>
      <c r="H80" s="18"/>
      <c r="I80" s="43"/>
      <c r="J80" s="146">
        <f t="shared" si="7"/>
        <v>0</v>
      </c>
      <c r="K80" s="18"/>
      <c r="L80" s="43"/>
      <c r="M80" s="151">
        <f t="shared" si="8"/>
        <v>0</v>
      </c>
      <c r="N80" s="328" t="s">
        <v>40</v>
      </c>
      <c r="O80" s="329"/>
      <c r="P80" s="330"/>
      <c r="R80" s="5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s="4" customFormat="1" ht="15.4" customHeight="1" x14ac:dyDescent="0.2">
      <c r="B81" s="354" t="s">
        <v>25</v>
      </c>
      <c r="C81" s="355"/>
      <c r="D81" s="129"/>
      <c r="E81" s="140"/>
      <c r="F81" s="43"/>
      <c r="G81" s="146">
        <f t="shared" si="6"/>
        <v>0</v>
      </c>
      <c r="H81" s="18"/>
      <c r="I81" s="43"/>
      <c r="J81" s="146">
        <f t="shared" si="7"/>
        <v>0</v>
      </c>
      <c r="K81" s="18"/>
      <c r="L81" s="43"/>
      <c r="M81" s="151">
        <f t="shared" si="8"/>
        <v>0</v>
      </c>
      <c r="N81" s="329"/>
      <c r="O81" s="329"/>
      <c r="P81" s="330"/>
      <c r="R81" s="5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s="2" customFormat="1" ht="15.4" customHeight="1" thickBot="1" x14ac:dyDescent="0.25">
      <c r="B82" s="71"/>
      <c r="C82" s="72"/>
      <c r="D82" s="73"/>
      <c r="E82" s="65"/>
      <c r="F82" s="72" t="s">
        <v>29</v>
      </c>
      <c r="G82" s="147">
        <f>SUM(G62:G81)</f>
        <v>0</v>
      </c>
      <c r="H82" s="67"/>
      <c r="I82" s="72"/>
      <c r="J82" s="147">
        <f>SUM(J62:J81)</f>
        <v>0</v>
      </c>
      <c r="K82" s="67"/>
      <c r="L82" s="72"/>
      <c r="M82" s="148">
        <f>SUM(M62:M81)</f>
        <v>0</v>
      </c>
      <c r="N82" s="60"/>
      <c r="O82" s="60"/>
      <c r="P82" s="150">
        <f>G82+M82+J82</f>
        <v>0</v>
      </c>
      <c r="R82" s="6"/>
    </row>
    <row r="83" spans="1:30" s="2" customFormat="1" ht="15.4" customHeight="1" thickBot="1" x14ac:dyDescent="0.25">
      <c r="E83" s="182"/>
      <c r="G83" s="182"/>
      <c r="H83" s="182"/>
      <c r="J83" s="182"/>
      <c r="K83" s="182"/>
      <c r="M83" s="182"/>
      <c r="N83" s="182"/>
      <c r="O83" s="182"/>
      <c r="P83" s="182"/>
      <c r="Q83" s="234"/>
      <c r="S83" s="6"/>
    </row>
    <row r="84" spans="1:30" s="4" customFormat="1" ht="23.25" customHeight="1" x14ac:dyDescent="0.2">
      <c r="A84" s="2" t="s">
        <v>41</v>
      </c>
      <c r="B84" s="13" t="s">
        <v>42</v>
      </c>
      <c r="C84" s="14"/>
      <c r="D84" s="14"/>
      <c r="E84" s="19"/>
      <c r="F84" s="14" t="s">
        <v>14</v>
      </c>
      <c r="G84" s="15"/>
      <c r="H84" s="15"/>
      <c r="I84" s="16" t="s">
        <v>15</v>
      </c>
      <c r="J84" s="15"/>
      <c r="K84" s="15"/>
      <c r="L84" s="14" t="s">
        <v>16</v>
      </c>
      <c r="M84" s="15"/>
      <c r="N84" s="3"/>
      <c r="O84" s="3"/>
      <c r="P84" s="61"/>
      <c r="R84" s="5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s="2" customFormat="1" ht="21" customHeight="1" x14ac:dyDescent="0.2">
      <c r="B85" s="331" t="s">
        <v>17</v>
      </c>
      <c r="C85" s="332"/>
      <c r="D85" s="340" t="s">
        <v>43</v>
      </c>
      <c r="E85" s="341"/>
      <c r="F85" s="33"/>
      <c r="G85" s="34" t="s">
        <v>33</v>
      </c>
      <c r="H85" s="34"/>
      <c r="I85" s="33"/>
      <c r="J85" s="34" t="s">
        <v>33</v>
      </c>
      <c r="K85" s="34"/>
      <c r="L85" s="33"/>
      <c r="M85" s="36" t="s">
        <v>33</v>
      </c>
      <c r="N85" s="182"/>
      <c r="O85" s="182"/>
      <c r="P85" s="235"/>
      <c r="R85" s="6"/>
    </row>
    <row r="86" spans="1:30" s="4" customFormat="1" ht="15.4" customHeight="1" x14ac:dyDescent="0.2">
      <c r="A86" s="2"/>
      <c r="B86" s="333" t="s">
        <v>23</v>
      </c>
      <c r="C86" s="334"/>
      <c r="D86" s="326"/>
      <c r="E86" s="327"/>
      <c r="F86" s="74"/>
      <c r="G86" s="166"/>
      <c r="H86" s="75"/>
      <c r="I86" s="74"/>
      <c r="J86" s="166"/>
      <c r="K86" s="75"/>
      <c r="L86" s="74"/>
      <c r="M86" s="168"/>
      <c r="N86" s="7"/>
      <c r="O86" s="7"/>
      <c r="P86" s="235"/>
      <c r="R86" s="5"/>
    </row>
    <row r="87" spans="1:30" s="4" customFormat="1" ht="15.4" customHeight="1" x14ac:dyDescent="0.2">
      <c r="A87" s="2"/>
      <c r="B87" s="312" t="s">
        <v>24</v>
      </c>
      <c r="C87" s="335"/>
      <c r="D87" s="318"/>
      <c r="E87" s="319"/>
      <c r="F87" s="74"/>
      <c r="G87" s="137"/>
      <c r="H87" s="75"/>
      <c r="I87" s="74"/>
      <c r="J87" s="137"/>
      <c r="K87" s="75"/>
      <c r="L87" s="74"/>
      <c r="M87" s="154"/>
      <c r="N87" s="7"/>
      <c r="O87" s="7"/>
      <c r="P87" s="235"/>
      <c r="R87" s="5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s="4" customFormat="1" ht="15.4" customHeight="1" x14ac:dyDescent="0.2">
      <c r="A88" s="2"/>
      <c r="B88" s="312" t="s">
        <v>24</v>
      </c>
      <c r="C88" s="335"/>
      <c r="D88" s="318"/>
      <c r="E88" s="319"/>
      <c r="F88" s="74"/>
      <c r="G88" s="137"/>
      <c r="H88" s="75"/>
      <c r="I88" s="74"/>
      <c r="J88" s="137"/>
      <c r="K88" s="75"/>
      <c r="L88" s="74"/>
      <c r="M88" s="154"/>
      <c r="N88" s="7"/>
      <c r="O88" s="7"/>
      <c r="P88" s="235"/>
      <c r="R88" s="5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s="4" customFormat="1" ht="15.4" customHeight="1" x14ac:dyDescent="0.2">
      <c r="A89" s="2"/>
      <c r="B89" s="312" t="s">
        <v>24</v>
      </c>
      <c r="C89" s="335"/>
      <c r="D89" s="318"/>
      <c r="E89" s="319"/>
      <c r="F89" s="74"/>
      <c r="G89" s="140"/>
      <c r="H89" s="75"/>
      <c r="I89" s="74"/>
      <c r="J89" s="140"/>
      <c r="K89" s="75"/>
      <c r="L89" s="74"/>
      <c r="M89" s="155"/>
      <c r="N89" s="7"/>
      <c r="O89" s="7"/>
      <c r="P89" s="235"/>
      <c r="R89" s="5"/>
    </row>
    <row r="90" spans="1:30" s="4" customFormat="1" ht="15.4" customHeight="1" x14ac:dyDescent="0.2">
      <c r="A90" s="2"/>
      <c r="B90" s="312" t="s">
        <v>25</v>
      </c>
      <c r="C90" s="335"/>
      <c r="D90" s="318"/>
      <c r="E90" s="319"/>
      <c r="F90" s="74"/>
      <c r="G90" s="140"/>
      <c r="H90" s="75"/>
      <c r="I90" s="74"/>
      <c r="J90" s="140"/>
      <c r="K90" s="75"/>
      <c r="L90" s="74"/>
      <c r="M90" s="155"/>
      <c r="N90" s="7"/>
      <c r="O90" s="7"/>
      <c r="P90" s="235"/>
      <c r="R90" s="5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</row>
    <row r="91" spans="1:30" s="4" customFormat="1" ht="15.4" customHeight="1" x14ac:dyDescent="0.2">
      <c r="A91" s="2"/>
      <c r="B91" s="336" t="s">
        <v>77</v>
      </c>
      <c r="C91" s="337"/>
      <c r="D91" s="326"/>
      <c r="E91" s="327"/>
      <c r="F91" s="74"/>
      <c r="G91" s="164"/>
      <c r="H91" s="75"/>
      <c r="I91" s="74"/>
      <c r="J91" s="164"/>
      <c r="K91" s="75"/>
      <c r="L91" s="74"/>
      <c r="M91" s="171"/>
      <c r="N91" s="7"/>
      <c r="O91" s="7"/>
      <c r="P91" s="235"/>
      <c r="R91" s="5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</row>
    <row r="92" spans="1:30" s="4" customFormat="1" ht="15.4" customHeight="1" x14ac:dyDescent="0.2">
      <c r="A92" s="2"/>
      <c r="B92" s="314" t="s">
        <v>26</v>
      </c>
      <c r="C92" s="315"/>
      <c r="D92" s="318"/>
      <c r="E92" s="319"/>
      <c r="F92" s="74"/>
      <c r="G92" s="140"/>
      <c r="H92" s="75"/>
      <c r="I92" s="74"/>
      <c r="J92" s="140"/>
      <c r="K92" s="75"/>
      <c r="L92" s="74"/>
      <c r="M92" s="155"/>
      <c r="N92" s="7"/>
      <c r="O92" s="7"/>
      <c r="P92" s="235"/>
      <c r="R92" s="5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</row>
    <row r="93" spans="1:30" s="4" customFormat="1" ht="15.4" customHeight="1" x14ac:dyDescent="0.2">
      <c r="A93" s="2"/>
      <c r="B93" s="314" t="s">
        <v>26</v>
      </c>
      <c r="C93" s="315"/>
      <c r="D93" s="318"/>
      <c r="E93" s="319"/>
      <c r="F93" s="74"/>
      <c r="G93" s="140"/>
      <c r="H93" s="75"/>
      <c r="I93" s="74"/>
      <c r="J93" s="140"/>
      <c r="K93" s="75"/>
      <c r="L93" s="74"/>
      <c r="M93" s="155"/>
      <c r="N93" s="7"/>
      <c r="O93" s="7"/>
      <c r="P93" s="235"/>
      <c r="R93" s="5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</row>
    <row r="94" spans="1:30" s="4" customFormat="1" ht="15.4" customHeight="1" x14ac:dyDescent="0.2">
      <c r="A94" s="2"/>
      <c r="B94" s="314" t="s">
        <v>26</v>
      </c>
      <c r="C94" s="315"/>
      <c r="D94" s="318"/>
      <c r="E94" s="319"/>
      <c r="F94" s="74"/>
      <c r="G94" s="140"/>
      <c r="H94" s="75"/>
      <c r="I94" s="74"/>
      <c r="J94" s="140"/>
      <c r="K94" s="75"/>
      <c r="L94" s="74"/>
      <c r="M94" s="155"/>
      <c r="N94" s="7"/>
      <c r="O94" s="7"/>
      <c r="P94" s="235"/>
      <c r="R94" s="5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</row>
    <row r="95" spans="1:30" s="4" customFormat="1" ht="15.4" customHeight="1" x14ac:dyDescent="0.2">
      <c r="A95" s="2"/>
      <c r="B95" s="314" t="s">
        <v>25</v>
      </c>
      <c r="C95" s="315"/>
      <c r="D95" s="318"/>
      <c r="E95" s="319"/>
      <c r="F95" s="74"/>
      <c r="G95" s="140"/>
      <c r="H95" s="75"/>
      <c r="I95" s="74"/>
      <c r="J95" s="140"/>
      <c r="K95" s="75"/>
      <c r="L95" s="74"/>
      <c r="M95" s="155"/>
      <c r="N95" s="7"/>
      <c r="O95" s="7"/>
      <c r="P95" s="248"/>
      <c r="R95" s="5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</row>
    <row r="96" spans="1:30" s="4" customFormat="1" ht="15.4" customHeight="1" x14ac:dyDescent="0.2">
      <c r="A96" s="2"/>
      <c r="B96" s="338" t="s">
        <v>76</v>
      </c>
      <c r="C96" s="339"/>
      <c r="D96" s="326"/>
      <c r="E96" s="327"/>
      <c r="F96" s="74"/>
      <c r="G96" s="164"/>
      <c r="H96" s="75"/>
      <c r="I96" s="74"/>
      <c r="J96" s="164"/>
      <c r="K96" s="75"/>
      <c r="L96" s="74"/>
      <c r="M96" s="171"/>
      <c r="N96" s="7"/>
      <c r="O96" s="7"/>
      <c r="P96" s="248"/>
      <c r="R96" s="5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</row>
    <row r="97" spans="1:30" s="4" customFormat="1" ht="15.4" customHeight="1" x14ac:dyDescent="0.2">
      <c r="A97" s="2"/>
      <c r="B97" s="316" t="s">
        <v>26</v>
      </c>
      <c r="C97" s="317"/>
      <c r="D97" s="318"/>
      <c r="E97" s="319"/>
      <c r="F97" s="74"/>
      <c r="G97" s="140"/>
      <c r="H97" s="75"/>
      <c r="I97" s="74"/>
      <c r="J97" s="140"/>
      <c r="K97" s="75"/>
      <c r="L97" s="74"/>
      <c r="M97" s="155"/>
      <c r="N97" s="7"/>
      <c r="O97" s="7"/>
      <c r="P97" s="248"/>
      <c r="R97" s="5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</row>
    <row r="98" spans="1:30" s="4" customFormat="1" ht="15.4" customHeight="1" x14ac:dyDescent="0.2">
      <c r="A98" s="2"/>
      <c r="B98" s="316" t="s">
        <v>26</v>
      </c>
      <c r="C98" s="317"/>
      <c r="D98" s="318"/>
      <c r="E98" s="319"/>
      <c r="F98" s="74"/>
      <c r="G98" s="140"/>
      <c r="H98" s="75"/>
      <c r="I98" s="74"/>
      <c r="J98" s="140"/>
      <c r="K98" s="75"/>
      <c r="L98" s="74"/>
      <c r="M98" s="155"/>
      <c r="N98" s="7"/>
      <c r="O98" s="7"/>
      <c r="P98" s="248"/>
      <c r="R98" s="5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</row>
    <row r="99" spans="1:30" s="4" customFormat="1" ht="15.4" customHeight="1" x14ac:dyDescent="0.2">
      <c r="A99" s="2"/>
      <c r="B99" s="316" t="s">
        <v>26</v>
      </c>
      <c r="C99" s="317"/>
      <c r="D99" s="318"/>
      <c r="E99" s="319"/>
      <c r="F99" s="74"/>
      <c r="G99" s="140"/>
      <c r="H99" s="75"/>
      <c r="I99" s="74"/>
      <c r="J99" s="140"/>
      <c r="K99" s="75"/>
      <c r="L99" s="74"/>
      <c r="M99" s="155"/>
      <c r="N99" s="7"/>
      <c r="O99" s="7"/>
      <c r="P99" s="248"/>
      <c r="R99" s="5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</row>
    <row r="100" spans="1:30" s="4" customFormat="1" ht="15.4" customHeight="1" x14ac:dyDescent="0.2">
      <c r="A100" s="2"/>
      <c r="B100" s="322" t="s">
        <v>25</v>
      </c>
      <c r="C100" s="323"/>
      <c r="D100" s="318"/>
      <c r="E100" s="319"/>
      <c r="F100" s="74"/>
      <c r="G100" s="140"/>
      <c r="H100" s="75"/>
      <c r="I100" s="74"/>
      <c r="J100" s="140"/>
      <c r="K100" s="75"/>
      <c r="L100" s="74"/>
      <c r="M100" s="155"/>
      <c r="N100" s="7"/>
      <c r="O100" s="7"/>
      <c r="P100" s="235"/>
      <c r="R100" s="5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</row>
    <row r="101" spans="1:30" s="4" customFormat="1" ht="15.4" customHeight="1" x14ac:dyDescent="0.2">
      <c r="A101" s="2"/>
      <c r="B101" s="320" t="s">
        <v>75</v>
      </c>
      <c r="C101" s="321"/>
      <c r="D101" s="326"/>
      <c r="E101" s="327"/>
      <c r="F101" s="74"/>
      <c r="G101" s="164"/>
      <c r="H101" s="75"/>
      <c r="I101" s="74"/>
      <c r="J101" s="164"/>
      <c r="K101" s="75"/>
      <c r="L101" s="74"/>
      <c r="M101" s="171"/>
      <c r="N101" s="7"/>
      <c r="O101" s="7"/>
      <c r="P101" s="235"/>
      <c r="R101" s="5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</row>
    <row r="102" spans="1:30" s="4" customFormat="1" ht="15.4" customHeight="1" x14ac:dyDescent="0.2">
      <c r="A102" s="2"/>
      <c r="B102" s="310" t="s">
        <v>27</v>
      </c>
      <c r="C102" s="311"/>
      <c r="D102" s="318"/>
      <c r="E102" s="319"/>
      <c r="F102" s="74"/>
      <c r="G102" s="140"/>
      <c r="H102" s="75"/>
      <c r="I102" s="74"/>
      <c r="J102" s="140"/>
      <c r="K102" s="75"/>
      <c r="L102" s="74"/>
      <c r="M102" s="155"/>
      <c r="N102" s="7"/>
      <c r="O102" s="7"/>
      <c r="P102" s="235"/>
      <c r="R102" s="5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</row>
    <row r="103" spans="1:30" s="4" customFormat="1" ht="15.4" customHeight="1" x14ac:dyDescent="0.2">
      <c r="A103" s="2"/>
      <c r="B103" s="310" t="s">
        <v>27</v>
      </c>
      <c r="C103" s="311"/>
      <c r="D103" s="318"/>
      <c r="E103" s="319"/>
      <c r="F103" s="74"/>
      <c r="G103" s="140"/>
      <c r="H103" s="75"/>
      <c r="I103" s="74"/>
      <c r="J103" s="140"/>
      <c r="K103" s="75"/>
      <c r="L103" s="74"/>
      <c r="M103" s="155"/>
      <c r="N103" s="7"/>
      <c r="O103" s="7"/>
      <c r="P103" s="235"/>
      <c r="R103" s="5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</row>
    <row r="104" spans="1:30" s="4" customFormat="1" ht="15.4" customHeight="1" x14ac:dyDescent="0.2">
      <c r="A104" s="2"/>
      <c r="B104" s="352" t="s">
        <v>27</v>
      </c>
      <c r="C104" s="353"/>
      <c r="D104" s="318"/>
      <c r="E104" s="319"/>
      <c r="F104" s="74"/>
      <c r="G104" s="140"/>
      <c r="H104" s="75"/>
      <c r="I104" s="74"/>
      <c r="J104" s="140"/>
      <c r="K104" s="75"/>
      <c r="L104" s="74"/>
      <c r="M104" s="155"/>
      <c r="N104" s="7"/>
      <c r="O104" s="7"/>
      <c r="P104" s="235"/>
      <c r="R104" s="5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</row>
    <row r="105" spans="1:30" s="4" customFormat="1" ht="15.4" customHeight="1" x14ac:dyDescent="0.2">
      <c r="B105" s="354" t="s">
        <v>25</v>
      </c>
      <c r="C105" s="355"/>
      <c r="D105" s="318"/>
      <c r="E105" s="319"/>
      <c r="F105" s="76"/>
      <c r="G105" s="140"/>
      <c r="H105" s="75"/>
      <c r="I105" s="74"/>
      <c r="J105" s="140"/>
      <c r="K105" s="75"/>
      <c r="L105" s="76"/>
      <c r="M105" s="155"/>
      <c r="N105" s="7"/>
      <c r="O105" s="7"/>
      <c r="P105" s="77" t="s">
        <v>44</v>
      </c>
      <c r="R105" s="78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</row>
    <row r="106" spans="1:30" s="2" customFormat="1" ht="15.4" customHeight="1" thickBot="1" x14ac:dyDescent="0.25">
      <c r="B106" s="71"/>
      <c r="C106" s="72"/>
      <c r="D106" s="72"/>
      <c r="E106" s="79"/>
      <c r="F106" s="80" t="s">
        <v>29</v>
      </c>
      <c r="G106" s="147">
        <f>SUM(G86:G105)</f>
        <v>0</v>
      </c>
      <c r="H106" s="79"/>
      <c r="I106" s="80"/>
      <c r="J106" s="147">
        <f>SUM(J86:J105)</f>
        <v>0</v>
      </c>
      <c r="K106" s="79"/>
      <c r="L106" s="80"/>
      <c r="M106" s="147">
        <f>SUM(M86:M105)</f>
        <v>0</v>
      </c>
      <c r="N106" s="60"/>
      <c r="O106" s="60"/>
      <c r="P106" s="150">
        <f>G106+M106+J106</f>
        <v>0</v>
      </c>
      <c r="R106" s="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</row>
    <row r="107" spans="1:30" s="2" customFormat="1" ht="15.4" customHeight="1" thickBot="1" x14ac:dyDescent="0.25">
      <c r="R107" s="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</row>
    <row r="108" spans="1:30" s="2" customFormat="1" ht="23.25" customHeight="1" x14ac:dyDescent="0.2">
      <c r="A108" s="2" t="s">
        <v>45</v>
      </c>
      <c r="B108" s="13" t="s">
        <v>46</v>
      </c>
      <c r="C108" s="14"/>
      <c r="D108" s="14"/>
      <c r="E108" s="19"/>
      <c r="F108" s="14" t="s">
        <v>14</v>
      </c>
      <c r="G108" s="15"/>
      <c r="H108" s="15"/>
      <c r="I108" s="16" t="s">
        <v>15</v>
      </c>
      <c r="J108" s="15"/>
      <c r="K108" s="15"/>
      <c r="L108" s="14" t="s">
        <v>16</v>
      </c>
      <c r="M108" s="15"/>
      <c r="N108" s="3"/>
      <c r="O108" s="3"/>
      <c r="P108" s="61"/>
      <c r="Q108" s="4"/>
      <c r="R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</row>
    <row r="109" spans="1:30" s="2" customFormat="1" ht="21" customHeight="1" x14ac:dyDescent="0.2">
      <c r="B109" s="228" t="s">
        <v>17</v>
      </c>
      <c r="C109" s="229"/>
      <c r="D109" s="216" t="s">
        <v>43</v>
      </c>
      <c r="E109" s="217"/>
      <c r="F109" s="33"/>
      <c r="G109" s="34" t="s">
        <v>33</v>
      </c>
      <c r="H109" s="34"/>
      <c r="I109" s="33"/>
      <c r="J109" s="34" t="s">
        <v>33</v>
      </c>
      <c r="K109" s="34"/>
      <c r="L109" s="33"/>
      <c r="M109" s="36" t="s">
        <v>33</v>
      </c>
      <c r="N109" s="182"/>
      <c r="O109" s="182"/>
      <c r="P109" s="235"/>
      <c r="R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</row>
    <row r="110" spans="1:30" s="4" customFormat="1" ht="15.4" customHeight="1" x14ac:dyDescent="0.2">
      <c r="A110" s="2"/>
      <c r="B110" s="361" t="s">
        <v>23</v>
      </c>
      <c r="C110" s="362"/>
      <c r="D110" s="224"/>
      <c r="E110" s="225"/>
      <c r="F110" s="74"/>
      <c r="G110" s="166"/>
      <c r="H110" s="75"/>
      <c r="I110" s="74"/>
      <c r="J110" s="166"/>
      <c r="K110" s="75"/>
      <c r="L110" s="74"/>
      <c r="M110" s="168"/>
      <c r="N110" s="7"/>
      <c r="O110" s="7"/>
      <c r="P110" s="235"/>
      <c r="R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</row>
    <row r="111" spans="1:30" s="4" customFormat="1" ht="15.4" customHeight="1" x14ac:dyDescent="0.2">
      <c r="A111" s="2"/>
      <c r="B111" s="348" t="s">
        <v>24</v>
      </c>
      <c r="C111" s="349"/>
      <c r="D111" s="318"/>
      <c r="E111" s="319"/>
      <c r="F111" s="74"/>
      <c r="G111" s="137"/>
      <c r="H111" s="75"/>
      <c r="I111" s="74"/>
      <c r="J111" s="137"/>
      <c r="K111" s="75"/>
      <c r="L111" s="74"/>
      <c r="M111" s="154"/>
      <c r="N111" s="7"/>
      <c r="O111" s="7"/>
      <c r="P111" s="235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</row>
    <row r="112" spans="1:30" s="2" customFormat="1" ht="15" customHeight="1" x14ac:dyDescent="0.2">
      <c r="B112" s="348" t="s">
        <v>24</v>
      </c>
      <c r="C112" s="349"/>
      <c r="D112" s="318"/>
      <c r="E112" s="319"/>
      <c r="F112" s="74"/>
      <c r="G112" s="137"/>
      <c r="H112" s="75"/>
      <c r="I112" s="74"/>
      <c r="J112" s="137"/>
      <c r="K112" s="75"/>
      <c r="L112" s="74"/>
      <c r="M112" s="154"/>
      <c r="N112" s="7"/>
      <c r="O112" s="7"/>
      <c r="P112" s="235"/>
      <c r="Q112" s="4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</row>
    <row r="113" spans="1:31" s="2" customFormat="1" ht="15.4" customHeight="1" x14ac:dyDescent="0.2">
      <c r="B113" s="348" t="s">
        <v>24</v>
      </c>
      <c r="C113" s="349"/>
      <c r="D113" s="318"/>
      <c r="E113" s="319"/>
      <c r="F113" s="74"/>
      <c r="G113" s="140"/>
      <c r="H113" s="75"/>
      <c r="I113" s="74"/>
      <c r="J113" s="140"/>
      <c r="K113" s="75"/>
      <c r="L113" s="74"/>
      <c r="M113" s="155"/>
      <c r="N113" s="7"/>
      <c r="O113" s="7"/>
      <c r="P113" s="235"/>
      <c r="Q113" s="4"/>
      <c r="R113" s="56"/>
      <c r="S113" s="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</row>
    <row r="114" spans="1:31" x14ac:dyDescent="0.2">
      <c r="A114" s="2"/>
      <c r="B114" s="348" t="s">
        <v>25</v>
      </c>
      <c r="C114" s="349"/>
      <c r="D114" s="318"/>
      <c r="E114" s="319"/>
      <c r="F114" s="74"/>
      <c r="G114" s="140"/>
      <c r="H114" s="75"/>
      <c r="I114" s="74"/>
      <c r="J114" s="140"/>
      <c r="K114" s="75"/>
      <c r="L114" s="74"/>
      <c r="M114" s="155"/>
      <c r="N114" s="7"/>
      <c r="O114" s="7"/>
      <c r="P114" s="235"/>
      <c r="Q114" s="4"/>
    </row>
    <row r="115" spans="1:31" x14ac:dyDescent="0.2">
      <c r="A115" s="2"/>
      <c r="B115" s="363" t="s">
        <v>77</v>
      </c>
      <c r="C115" s="364"/>
      <c r="D115" s="224"/>
      <c r="E115" s="225"/>
      <c r="F115" s="74"/>
      <c r="G115" s="164"/>
      <c r="H115" s="75"/>
      <c r="I115" s="74"/>
      <c r="J115" s="164"/>
      <c r="K115" s="75"/>
      <c r="L115" s="74"/>
      <c r="M115" s="171"/>
      <c r="N115" s="7"/>
      <c r="O115" s="7"/>
      <c r="P115" s="235"/>
      <c r="Q115" s="4"/>
    </row>
    <row r="116" spans="1:31" x14ac:dyDescent="0.2">
      <c r="A116" s="2"/>
      <c r="B116" s="356" t="s">
        <v>26</v>
      </c>
      <c r="C116" s="357"/>
      <c r="D116" s="318"/>
      <c r="E116" s="319"/>
      <c r="F116" s="74"/>
      <c r="G116" s="140"/>
      <c r="H116" s="75"/>
      <c r="I116" s="74"/>
      <c r="J116" s="140"/>
      <c r="K116" s="75"/>
      <c r="L116" s="74"/>
      <c r="M116" s="155"/>
      <c r="N116" s="7"/>
      <c r="O116" s="7"/>
      <c r="P116" s="235"/>
      <c r="Q116" s="4"/>
    </row>
    <row r="117" spans="1:31" x14ac:dyDescent="0.2">
      <c r="A117" s="2"/>
      <c r="B117" s="356" t="s">
        <v>26</v>
      </c>
      <c r="C117" s="357"/>
      <c r="D117" s="318"/>
      <c r="E117" s="319"/>
      <c r="F117" s="74"/>
      <c r="G117" s="140"/>
      <c r="H117" s="75"/>
      <c r="I117" s="74"/>
      <c r="J117" s="140"/>
      <c r="K117" s="75"/>
      <c r="L117" s="74"/>
      <c r="M117" s="155"/>
      <c r="N117" s="7"/>
      <c r="O117" s="7"/>
      <c r="P117" s="235"/>
      <c r="Q117" s="4"/>
    </row>
    <row r="118" spans="1:31" x14ac:dyDescent="0.2">
      <c r="A118" s="2"/>
      <c r="B118" s="356" t="s">
        <v>26</v>
      </c>
      <c r="C118" s="357"/>
      <c r="D118" s="318"/>
      <c r="E118" s="319"/>
      <c r="F118" s="74"/>
      <c r="G118" s="140"/>
      <c r="H118" s="75"/>
      <c r="I118" s="74"/>
      <c r="J118" s="140"/>
      <c r="K118" s="75"/>
      <c r="L118" s="74"/>
      <c r="M118" s="155"/>
      <c r="N118" s="7"/>
      <c r="O118" s="7"/>
      <c r="P118" s="235"/>
      <c r="Q118" s="4"/>
    </row>
    <row r="119" spans="1:31" x14ac:dyDescent="0.2">
      <c r="A119" s="2"/>
      <c r="B119" s="356" t="s">
        <v>78</v>
      </c>
      <c r="C119" s="357"/>
      <c r="D119" s="318"/>
      <c r="E119" s="319"/>
      <c r="F119" s="74"/>
      <c r="G119" s="140"/>
      <c r="H119" s="75"/>
      <c r="I119" s="74"/>
      <c r="J119" s="140"/>
      <c r="K119" s="75"/>
      <c r="L119" s="74"/>
      <c r="M119" s="155"/>
      <c r="N119" s="7"/>
      <c r="O119" s="7"/>
      <c r="P119" s="248"/>
      <c r="Q119" s="4"/>
    </row>
    <row r="120" spans="1:31" x14ac:dyDescent="0.2">
      <c r="A120" s="2"/>
      <c r="B120" s="365" t="s">
        <v>76</v>
      </c>
      <c r="C120" s="366"/>
      <c r="D120" s="245"/>
      <c r="E120" s="246"/>
      <c r="F120" s="74"/>
      <c r="G120" s="164"/>
      <c r="H120" s="75"/>
      <c r="I120" s="74"/>
      <c r="J120" s="164"/>
      <c r="K120" s="75"/>
      <c r="L120" s="74"/>
      <c r="M120" s="171"/>
      <c r="N120" s="7"/>
      <c r="O120" s="7"/>
      <c r="P120" s="248"/>
      <c r="Q120" s="4"/>
    </row>
    <row r="121" spans="1:31" x14ac:dyDescent="0.2">
      <c r="A121" s="2"/>
      <c r="B121" s="350" t="s">
        <v>26</v>
      </c>
      <c r="C121" s="351"/>
      <c r="D121" s="318"/>
      <c r="E121" s="319"/>
      <c r="F121" s="74"/>
      <c r="G121" s="140"/>
      <c r="H121" s="75"/>
      <c r="I121" s="74"/>
      <c r="J121" s="140"/>
      <c r="K121" s="75"/>
      <c r="L121" s="74"/>
      <c r="M121" s="155"/>
      <c r="N121" s="7"/>
      <c r="O121" s="7"/>
      <c r="P121" s="248"/>
      <c r="Q121" s="4"/>
    </row>
    <row r="122" spans="1:31" x14ac:dyDescent="0.2">
      <c r="A122" s="2"/>
      <c r="B122" s="350" t="s">
        <v>26</v>
      </c>
      <c r="C122" s="351"/>
      <c r="D122" s="318"/>
      <c r="E122" s="319"/>
      <c r="F122" s="74"/>
      <c r="G122" s="140"/>
      <c r="H122" s="75"/>
      <c r="I122" s="74"/>
      <c r="J122" s="140"/>
      <c r="K122" s="75"/>
      <c r="L122" s="74"/>
      <c r="M122" s="155"/>
      <c r="N122" s="7"/>
      <c r="O122" s="7"/>
      <c r="P122" s="248"/>
      <c r="Q122" s="4"/>
    </row>
    <row r="123" spans="1:31" x14ac:dyDescent="0.2">
      <c r="A123" s="2"/>
      <c r="B123" s="350" t="s">
        <v>26</v>
      </c>
      <c r="C123" s="351"/>
      <c r="D123" s="318"/>
      <c r="E123" s="319"/>
      <c r="F123" s="74"/>
      <c r="G123" s="140"/>
      <c r="H123" s="75"/>
      <c r="I123" s="74"/>
      <c r="J123" s="140"/>
      <c r="K123" s="75"/>
      <c r="L123" s="74"/>
      <c r="M123" s="155"/>
      <c r="N123" s="7"/>
      <c r="O123" s="7"/>
      <c r="P123" s="248"/>
      <c r="Q123" s="4"/>
    </row>
    <row r="124" spans="1:31" x14ac:dyDescent="0.2">
      <c r="A124" s="2"/>
      <c r="B124" s="350" t="s">
        <v>25</v>
      </c>
      <c r="C124" s="351"/>
      <c r="D124" s="318"/>
      <c r="E124" s="319"/>
      <c r="F124" s="74"/>
      <c r="G124" s="140"/>
      <c r="H124" s="75"/>
      <c r="I124" s="74"/>
      <c r="J124" s="140"/>
      <c r="K124" s="75"/>
      <c r="L124" s="74"/>
      <c r="M124" s="155"/>
      <c r="N124" s="7"/>
      <c r="O124" s="7"/>
      <c r="P124" s="235"/>
      <c r="Q124" s="4"/>
    </row>
    <row r="125" spans="1:31" x14ac:dyDescent="0.2">
      <c r="A125" s="2"/>
      <c r="B125" s="367" t="s">
        <v>75</v>
      </c>
      <c r="C125" s="364"/>
      <c r="D125" s="224"/>
      <c r="E125" s="225"/>
      <c r="F125" s="74"/>
      <c r="G125" s="164"/>
      <c r="H125" s="75"/>
      <c r="I125" s="74"/>
      <c r="J125" s="164"/>
      <c r="K125" s="75"/>
      <c r="L125" s="74"/>
      <c r="M125" s="171"/>
      <c r="N125" s="7"/>
      <c r="O125" s="7"/>
      <c r="P125" s="235"/>
      <c r="Q125" s="4"/>
    </row>
    <row r="126" spans="1:31" x14ac:dyDescent="0.2">
      <c r="A126" s="2"/>
      <c r="B126" s="358" t="s">
        <v>27</v>
      </c>
      <c r="C126" s="357"/>
      <c r="D126" s="318"/>
      <c r="E126" s="319"/>
      <c r="F126" s="74"/>
      <c r="G126" s="140"/>
      <c r="H126" s="75"/>
      <c r="I126" s="74"/>
      <c r="J126" s="140"/>
      <c r="K126" s="75"/>
      <c r="L126" s="74"/>
      <c r="M126" s="155"/>
      <c r="N126" s="7"/>
      <c r="O126" s="7"/>
      <c r="P126" s="235"/>
      <c r="Q126" s="4"/>
    </row>
    <row r="127" spans="1:31" x14ac:dyDescent="0.2">
      <c r="A127" s="2"/>
      <c r="B127" s="358" t="s">
        <v>27</v>
      </c>
      <c r="C127" s="357"/>
      <c r="D127" s="318"/>
      <c r="E127" s="319"/>
      <c r="F127" s="74"/>
      <c r="G127" s="140"/>
      <c r="H127" s="75"/>
      <c r="I127" s="74"/>
      <c r="J127" s="140"/>
      <c r="K127" s="75"/>
      <c r="L127" s="74"/>
      <c r="M127" s="155"/>
      <c r="N127" s="7"/>
      <c r="O127" s="7"/>
      <c r="P127" s="235"/>
      <c r="Q127" s="4"/>
    </row>
    <row r="128" spans="1:31" x14ac:dyDescent="0.2">
      <c r="A128" s="2"/>
      <c r="B128" s="358" t="s">
        <v>27</v>
      </c>
      <c r="C128" s="357"/>
      <c r="D128" s="318"/>
      <c r="E128" s="319"/>
      <c r="F128" s="74"/>
      <c r="G128" s="140"/>
      <c r="H128" s="75"/>
      <c r="I128" s="74"/>
      <c r="J128" s="140"/>
      <c r="K128" s="75"/>
      <c r="L128" s="74"/>
      <c r="M128" s="155"/>
      <c r="N128" s="7"/>
      <c r="O128" s="7"/>
      <c r="P128" s="235"/>
      <c r="Q128" s="4"/>
    </row>
    <row r="129" spans="1:17" x14ac:dyDescent="0.2">
      <c r="A129" s="4"/>
      <c r="B129" s="358" t="s">
        <v>25</v>
      </c>
      <c r="C129" s="357"/>
      <c r="D129" s="318"/>
      <c r="E129" s="319"/>
      <c r="F129" s="76"/>
      <c r="G129" s="140"/>
      <c r="H129" s="75"/>
      <c r="I129" s="74"/>
      <c r="J129" s="140"/>
      <c r="K129" s="75"/>
      <c r="L129" s="76"/>
      <c r="M129" s="155"/>
      <c r="N129" s="7"/>
      <c r="O129" s="7"/>
      <c r="P129" s="77" t="s">
        <v>44</v>
      </c>
      <c r="Q129" s="70"/>
    </row>
    <row r="130" spans="1:17" ht="13.5" thickBot="1" x14ac:dyDescent="0.25">
      <c r="A130" s="2"/>
      <c r="B130" s="71"/>
      <c r="C130" s="72"/>
      <c r="D130" s="72"/>
      <c r="E130" s="79"/>
      <c r="F130" s="80" t="s">
        <v>29</v>
      </c>
      <c r="G130" s="147">
        <f>SUM(G110:G129)</f>
        <v>0</v>
      </c>
      <c r="H130" s="79"/>
      <c r="I130" s="80"/>
      <c r="J130" s="147">
        <f>SUM(J110:J129)</f>
        <v>0</v>
      </c>
      <c r="K130" s="79"/>
      <c r="L130" s="80"/>
      <c r="M130" s="147">
        <f>SUM(M110:M129)</f>
        <v>0</v>
      </c>
      <c r="N130" s="60"/>
      <c r="O130" s="60"/>
      <c r="P130" s="150">
        <f>G130+M130+J130</f>
        <v>0</v>
      </c>
      <c r="Q130" s="2"/>
    </row>
    <row r="131" spans="1:17" ht="13.5" thickBot="1" x14ac:dyDescent="0.25">
      <c r="A131" s="2"/>
      <c r="B131" s="22"/>
      <c r="C131" s="22"/>
      <c r="D131" s="22"/>
      <c r="E131" s="23"/>
      <c r="F131" s="22"/>
      <c r="G131" s="152"/>
      <c r="H131" s="23"/>
      <c r="I131" s="22"/>
      <c r="J131" s="152"/>
      <c r="K131" s="23"/>
      <c r="L131" s="22"/>
      <c r="M131" s="152"/>
      <c r="N131" s="182"/>
      <c r="O131" s="182"/>
      <c r="P131" s="156"/>
      <c r="Q131" s="2"/>
    </row>
    <row r="132" spans="1:17" x14ac:dyDescent="0.2">
      <c r="A132" s="2" t="s">
        <v>47</v>
      </c>
      <c r="B132" s="13" t="s">
        <v>48</v>
      </c>
      <c r="C132" s="14"/>
      <c r="D132" s="14"/>
      <c r="E132" s="19"/>
      <c r="F132" s="68"/>
      <c r="G132" s="153">
        <f>G34+G58+G82+G106+G130</f>
        <v>0</v>
      </c>
      <c r="H132" s="218"/>
      <c r="I132" s="218"/>
      <c r="J132" s="153">
        <f>J34+J58+J82+J106+J130</f>
        <v>0</v>
      </c>
      <c r="K132" s="218"/>
      <c r="L132" s="218"/>
      <c r="M132" s="153">
        <f>M34+M58+M82+M106+M130</f>
        <v>0</v>
      </c>
      <c r="N132" s="11"/>
      <c r="O132" s="11"/>
      <c r="P132" s="157">
        <f>SUM(G132,J132,M132)</f>
        <v>0</v>
      </c>
      <c r="Q132" s="2"/>
    </row>
    <row r="133" spans="1:17" x14ac:dyDescent="0.2">
      <c r="A133" s="2"/>
      <c r="B133" s="20"/>
      <c r="C133" s="21"/>
      <c r="D133" s="22"/>
      <c r="E133" s="23"/>
      <c r="F133" s="24"/>
      <c r="G133" s="25"/>
      <c r="H133" s="26"/>
      <c r="I133" s="26"/>
      <c r="J133" s="25"/>
      <c r="K133" s="26"/>
      <c r="L133" s="26"/>
      <c r="M133" s="25"/>
      <c r="N133" s="8"/>
      <c r="O133" s="182"/>
      <c r="P133" s="235"/>
      <c r="Q133" s="2"/>
    </row>
    <row r="134" spans="1:17" x14ac:dyDescent="0.2">
      <c r="A134" s="2" t="s">
        <v>49</v>
      </c>
      <c r="B134" s="27" t="s">
        <v>50</v>
      </c>
      <c r="C134" s="21"/>
      <c r="D134" s="22"/>
      <c r="E134" s="28"/>
      <c r="F134" s="21"/>
      <c r="G134" s="29">
        <f>IFERROR(G132/P132,)</f>
        <v>0</v>
      </c>
      <c r="H134" s="28"/>
      <c r="I134" s="21"/>
      <c r="J134" s="29">
        <f>IFERROR(J132/P132,0)</f>
        <v>0</v>
      </c>
      <c r="K134" s="28"/>
      <c r="L134" s="21"/>
      <c r="M134" s="29">
        <f>IFERROR(M132/P132,0)</f>
        <v>0</v>
      </c>
      <c r="N134" s="182"/>
      <c r="O134" s="7"/>
      <c r="P134" s="12">
        <f>SUM(G134,J134,M134)</f>
        <v>0</v>
      </c>
      <c r="Q134" s="4"/>
    </row>
    <row r="135" spans="1:17" x14ac:dyDescent="0.2">
      <c r="A135" s="2"/>
      <c r="B135" s="27"/>
      <c r="C135" s="21"/>
      <c r="D135" s="22"/>
      <c r="E135" s="28"/>
      <c r="F135" s="21"/>
      <c r="G135" s="183"/>
      <c r="H135" s="28"/>
      <c r="I135" s="21"/>
      <c r="J135" s="183"/>
      <c r="K135" s="28"/>
      <c r="L135" s="21"/>
      <c r="M135" s="183"/>
      <c r="N135" s="182"/>
      <c r="O135" s="7"/>
      <c r="P135" s="184"/>
      <c r="Q135" s="4"/>
    </row>
    <row r="136" spans="1:17" ht="13.5" thickBot="1" x14ac:dyDescent="0.25">
      <c r="A136" s="2"/>
      <c r="B136" s="185" t="s">
        <v>51</v>
      </c>
      <c r="C136" s="30"/>
      <c r="D136" s="30"/>
      <c r="E136" s="31"/>
      <c r="F136" s="32"/>
      <c r="G136" s="186">
        <f>G132*0.75</f>
        <v>0</v>
      </c>
      <c r="H136" s="187"/>
      <c r="I136" s="187"/>
      <c r="J136" s="186">
        <f>J132*0.5</f>
        <v>0</v>
      </c>
      <c r="K136" s="187"/>
      <c r="L136" s="187"/>
      <c r="M136" s="186">
        <f>M132*0.25</f>
        <v>0</v>
      </c>
      <c r="N136" s="9"/>
      <c r="O136" s="9"/>
      <c r="P136" s="188">
        <f>SUM(G136+J136+M136)</f>
        <v>0</v>
      </c>
      <c r="Q136" s="2"/>
    </row>
    <row r="137" spans="1:17" x14ac:dyDescent="0.2">
      <c r="A137" s="2"/>
      <c r="B137" s="2"/>
      <c r="C137" s="2"/>
      <c r="D137" s="2"/>
      <c r="E137" s="182"/>
      <c r="F137" s="10"/>
      <c r="G137" s="182"/>
      <c r="H137" s="182"/>
      <c r="I137" s="2"/>
      <c r="J137" s="182"/>
      <c r="K137" s="182"/>
      <c r="L137" s="2"/>
      <c r="M137" s="182"/>
      <c r="N137" s="182"/>
      <c r="O137" s="182"/>
      <c r="P137" s="182"/>
      <c r="Q137" s="234"/>
    </row>
    <row r="139" spans="1:17" ht="20.25" x14ac:dyDescent="0.2">
      <c r="A139" s="55" t="s">
        <v>52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</row>
    <row r="140" spans="1:17" ht="13.5" thickBot="1" x14ac:dyDescent="0.25">
      <c r="A140" s="46"/>
      <c r="B140" s="46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6"/>
      <c r="Q140" s="46"/>
    </row>
    <row r="141" spans="1:17" x14ac:dyDescent="0.2">
      <c r="A141" s="81"/>
      <c r="B141" s="82"/>
      <c r="C141" s="207">
        <v>2024</v>
      </c>
      <c r="D141" s="207"/>
      <c r="E141" s="207"/>
      <c r="F141" s="83"/>
      <c r="G141" s="208">
        <v>2025</v>
      </c>
      <c r="H141" s="209"/>
      <c r="I141" s="208">
        <v>2026</v>
      </c>
      <c r="J141" s="209"/>
      <c r="K141" s="208">
        <v>2027</v>
      </c>
      <c r="L141" s="209"/>
      <c r="M141" s="208">
        <v>2028</v>
      </c>
      <c r="N141" s="209"/>
      <c r="O141" s="208" t="s">
        <v>29</v>
      </c>
      <c r="P141" s="209"/>
      <c r="Q141" s="84" t="s">
        <v>53</v>
      </c>
    </row>
    <row r="142" spans="1:17" x14ac:dyDescent="0.2">
      <c r="A142" s="85"/>
      <c r="B142" s="86" t="s">
        <v>54</v>
      </c>
      <c r="D142" s="87" t="s">
        <v>55</v>
      </c>
      <c r="E142" s="88" t="s">
        <v>56</v>
      </c>
      <c r="F142" s="86"/>
      <c r="G142" s="89" t="s">
        <v>55</v>
      </c>
      <c r="H142" s="89" t="s">
        <v>56</v>
      </c>
      <c r="I142" s="89" t="s">
        <v>55</v>
      </c>
      <c r="J142" s="89" t="s">
        <v>56</v>
      </c>
      <c r="K142" s="89" t="s">
        <v>55</v>
      </c>
      <c r="L142" s="89" t="s">
        <v>56</v>
      </c>
      <c r="M142" s="89" t="s">
        <v>55</v>
      </c>
      <c r="N142" s="89" t="s">
        <v>56</v>
      </c>
      <c r="O142" s="89" t="s">
        <v>55</v>
      </c>
      <c r="P142" s="89" t="s">
        <v>56</v>
      </c>
      <c r="Q142" s="90"/>
    </row>
    <row r="143" spans="1:17" x14ac:dyDescent="0.2">
      <c r="A143" s="232" t="s">
        <v>23</v>
      </c>
      <c r="B143" s="233"/>
      <c r="D143" s="91"/>
      <c r="E143" s="91"/>
      <c r="F143" s="92"/>
      <c r="G143" s="92"/>
      <c r="H143" s="92"/>
      <c r="I143" s="92"/>
      <c r="J143" s="92"/>
      <c r="K143" s="92"/>
      <c r="L143" s="92"/>
      <c r="M143" s="92"/>
      <c r="N143" s="92"/>
      <c r="O143" s="93"/>
      <c r="P143" s="93"/>
      <c r="Q143" s="94"/>
    </row>
    <row r="144" spans="1:17" x14ac:dyDescent="0.2">
      <c r="A144" s="95">
        <v>1</v>
      </c>
      <c r="B144" s="176" t="s">
        <v>24</v>
      </c>
      <c r="D144" s="158"/>
      <c r="E144" s="158"/>
      <c r="F144" s="159"/>
      <c r="G144" s="158"/>
      <c r="H144" s="158"/>
      <c r="I144" s="158"/>
      <c r="J144" s="158"/>
      <c r="K144" s="158"/>
      <c r="L144" s="158"/>
      <c r="M144" s="158"/>
      <c r="N144" s="158"/>
      <c r="O144" s="160">
        <f t="shared" ref="O144:P147" si="9">SUM(D144,G144,I144,K144,M144)</f>
        <v>0</v>
      </c>
      <c r="P144" s="160">
        <f t="shared" si="9"/>
        <v>0</v>
      </c>
      <c r="Q144" s="161">
        <f>SUM(O144:P144)</f>
        <v>0</v>
      </c>
    </row>
    <row r="145" spans="1:19" x14ac:dyDescent="0.2">
      <c r="A145" s="95">
        <v>2</v>
      </c>
      <c r="B145" s="176" t="s">
        <v>24</v>
      </c>
      <c r="D145" s="158"/>
      <c r="E145" s="158"/>
      <c r="F145" s="159"/>
      <c r="G145" s="158"/>
      <c r="H145" s="158"/>
      <c r="I145" s="158"/>
      <c r="J145" s="158"/>
      <c r="K145" s="158"/>
      <c r="L145" s="158"/>
      <c r="M145" s="158"/>
      <c r="N145" s="158"/>
      <c r="O145" s="160">
        <f t="shared" si="9"/>
        <v>0</v>
      </c>
      <c r="P145" s="160">
        <f t="shared" si="9"/>
        <v>0</v>
      </c>
      <c r="Q145" s="161">
        <f>SUM(O145:P145)</f>
        <v>0</v>
      </c>
    </row>
    <row r="146" spans="1:19" x14ac:dyDescent="0.2">
      <c r="A146" s="95">
        <v>3</v>
      </c>
      <c r="B146" s="176" t="s">
        <v>24</v>
      </c>
      <c r="D146" s="158"/>
      <c r="E146" s="158"/>
      <c r="F146" s="159"/>
      <c r="G146" s="158"/>
      <c r="H146" s="158"/>
      <c r="I146" s="158"/>
      <c r="J146" s="158"/>
      <c r="K146" s="158"/>
      <c r="L146" s="158"/>
      <c r="M146" s="158"/>
      <c r="N146" s="158"/>
      <c r="O146" s="160">
        <f>SUM(D146,G146,I146,K146,M146)</f>
        <v>0</v>
      </c>
      <c r="P146" s="160">
        <f t="shared" si="9"/>
        <v>0</v>
      </c>
      <c r="Q146" s="161">
        <f t="shared" ref="Q146:Q147" si="10">SUM(O146:P146)</f>
        <v>0</v>
      </c>
    </row>
    <row r="147" spans="1:19" x14ac:dyDescent="0.2">
      <c r="A147" s="95" t="s">
        <v>57</v>
      </c>
      <c r="B147" s="177" t="str">
        <f>B18</f>
        <v>…..</v>
      </c>
      <c r="D147" s="158"/>
      <c r="E147" s="158"/>
      <c r="F147" s="159"/>
      <c r="G147" s="158"/>
      <c r="H147" s="158"/>
      <c r="I147" s="158"/>
      <c r="J147" s="158"/>
      <c r="K147" s="158"/>
      <c r="L147" s="158"/>
      <c r="M147" s="158"/>
      <c r="N147" s="158"/>
      <c r="O147" s="160">
        <f t="shared" si="9"/>
        <v>0</v>
      </c>
      <c r="P147" s="160">
        <f t="shared" si="9"/>
        <v>0</v>
      </c>
      <c r="Q147" s="161">
        <f t="shared" si="10"/>
        <v>0</v>
      </c>
    </row>
    <row r="148" spans="1:19" x14ac:dyDescent="0.2">
      <c r="A148" s="95"/>
      <c r="B148" s="96" t="s">
        <v>58</v>
      </c>
      <c r="D148" s="160">
        <f>SUM(D144:D147)</f>
        <v>0</v>
      </c>
      <c r="E148" s="160">
        <f>SUM(E144:E147)</f>
        <v>0</v>
      </c>
      <c r="F148" s="159"/>
      <c r="G148" s="160">
        <f t="shared" ref="G148:N148" si="11">SUM(G144:G147)</f>
        <v>0</v>
      </c>
      <c r="H148" s="160">
        <f>SUM(H144:H147)</f>
        <v>0</v>
      </c>
      <c r="I148" s="160">
        <f>SUM(I144:I147)</f>
        <v>0</v>
      </c>
      <c r="J148" s="160">
        <f t="shared" si="11"/>
        <v>0</v>
      </c>
      <c r="K148" s="160">
        <f t="shared" si="11"/>
        <v>0</v>
      </c>
      <c r="L148" s="160">
        <f t="shared" si="11"/>
        <v>0</v>
      </c>
      <c r="M148" s="160">
        <f t="shared" si="11"/>
        <v>0</v>
      </c>
      <c r="N148" s="160">
        <f t="shared" si="11"/>
        <v>0</v>
      </c>
      <c r="O148" s="160">
        <f>SUM(O144:O147)</f>
        <v>0</v>
      </c>
      <c r="P148" s="160">
        <f>SUM(P144:P147)</f>
        <v>0</v>
      </c>
      <c r="Q148" s="161">
        <f>SUM(Q144:Q147)</f>
        <v>0</v>
      </c>
      <c r="R148" s="212"/>
    </row>
    <row r="149" spans="1:19" x14ac:dyDescent="0.2">
      <c r="A149" s="98"/>
      <c r="B149" s="99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62"/>
    </row>
    <row r="150" spans="1:19" x14ac:dyDescent="0.2">
      <c r="A150" s="230" t="s">
        <v>77</v>
      </c>
      <c r="B150" s="231"/>
      <c r="D150" s="163"/>
      <c r="E150" s="163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62"/>
      <c r="S150" s="194"/>
    </row>
    <row r="151" spans="1:19" x14ac:dyDescent="0.2">
      <c r="A151" s="101">
        <v>4</v>
      </c>
      <c r="B151" s="178" t="s">
        <v>26</v>
      </c>
      <c r="D151" s="158"/>
      <c r="E151" s="158"/>
      <c r="F151" s="159"/>
      <c r="G151" s="158"/>
      <c r="H151" s="158"/>
      <c r="I151" s="158"/>
      <c r="J151" s="158"/>
      <c r="K151" s="158"/>
      <c r="L151" s="158"/>
      <c r="M151" s="158"/>
      <c r="N151" s="158"/>
      <c r="O151" s="160">
        <f t="shared" ref="O151:P154" si="12">SUM(D151,G151,I151,K151,M151)</f>
        <v>0</v>
      </c>
      <c r="P151" s="160">
        <f t="shared" si="12"/>
        <v>0</v>
      </c>
      <c r="Q151" s="161">
        <f>SUM(O151:P151)</f>
        <v>0</v>
      </c>
      <c r="S151" s="194"/>
    </row>
    <row r="152" spans="1:19" x14ac:dyDescent="0.2">
      <c r="A152" s="101">
        <v>5</v>
      </c>
      <c r="B152" s="178" t="s">
        <v>26</v>
      </c>
      <c r="D152" s="158"/>
      <c r="E152" s="158"/>
      <c r="F152" s="159"/>
      <c r="G152" s="158"/>
      <c r="H152" s="158"/>
      <c r="I152" s="158"/>
      <c r="J152" s="158"/>
      <c r="K152" s="158"/>
      <c r="L152" s="158"/>
      <c r="M152" s="158"/>
      <c r="N152" s="158"/>
      <c r="O152" s="160">
        <f t="shared" si="12"/>
        <v>0</v>
      </c>
      <c r="P152" s="160">
        <f t="shared" si="12"/>
        <v>0</v>
      </c>
      <c r="Q152" s="161">
        <f>SUM(O152:P152)</f>
        <v>0</v>
      </c>
    </row>
    <row r="153" spans="1:19" x14ac:dyDescent="0.2">
      <c r="A153" s="101">
        <v>6</v>
      </c>
      <c r="B153" s="178" t="s">
        <v>26</v>
      </c>
      <c r="D153" s="158"/>
      <c r="E153" s="158"/>
      <c r="F153" s="159"/>
      <c r="G153" s="158"/>
      <c r="H153" s="158"/>
      <c r="I153" s="158"/>
      <c r="J153" s="158"/>
      <c r="K153" s="158"/>
      <c r="L153" s="158"/>
      <c r="M153" s="158"/>
      <c r="N153" s="158"/>
      <c r="O153" s="160">
        <f t="shared" si="12"/>
        <v>0</v>
      </c>
      <c r="P153" s="160">
        <f t="shared" si="12"/>
        <v>0</v>
      </c>
      <c r="Q153" s="161">
        <f>SUM(O153:P153)</f>
        <v>0</v>
      </c>
    </row>
    <row r="154" spans="1:19" x14ac:dyDescent="0.2">
      <c r="A154" s="101" t="s">
        <v>57</v>
      </c>
      <c r="B154" s="178" t="str">
        <f>B23</f>
        <v>…..</v>
      </c>
      <c r="D154" s="158"/>
      <c r="E154" s="158"/>
      <c r="F154" s="159"/>
      <c r="G154" s="158"/>
      <c r="H154" s="158"/>
      <c r="I154" s="158"/>
      <c r="J154" s="158"/>
      <c r="K154" s="158"/>
      <c r="L154" s="158"/>
      <c r="M154" s="158"/>
      <c r="N154" s="158"/>
      <c r="O154" s="160">
        <f t="shared" si="12"/>
        <v>0</v>
      </c>
      <c r="P154" s="160">
        <f t="shared" si="12"/>
        <v>0</v>
      </c>
      <c r="Q154" s="161">
        <f>SUM(O154:P154)</f>
        <v>0</v>
      </c>
    </row>
    <row r="155" spans="1:19" x14ac:dyDescent="0.2">
      <c r="A155" s="101"/>
      <c r="B155" s="102" t="s">
        <v>81</v>
      </c>
      <c r="D155" s="160">
        <f>SUM(D151:D154)</f>
        <v>0</v>
      </c>
      <c r="E155" s="160">
        <f>SUM(E151:E154)</f>
        <v>0</v>
      </c>
      <c r="F155" s="163"/>
      <c r="G155" s="160">
        <f t="shared" ref="G155:N155" si="13">SUM(G151:G154)</f>
        <v>0</v>
      </c>
      <c r="H155" s="160">
        <f t="shared" si="13"/>
        <v>0</v>
      </c>
      <c r="I155" s="160">
        <f t="shared" si="13"/>
        <v>0</v>
      </c>
      <c r="J155" s="160">
        <f t="shared" si="13"/>
        <v>0</v>
      </c>
      <c r="K155" s="160">
        <f t="shared" si="13"/>
        <v>0</v>
      </c>
      <c r="L155" s="160">
        <f t="shared" si="13"/>
        <v>0</v>
      </c>
      <c r="M155" s="160">
        <f t="shared" si="13"/>
        <v>0</v>
      </c>
      <c r="N155" s="160">
        <f t="shared" si="13"/>
        <v>0</v>
      </c>
      <c r="O155" s="160">
        <f>SUM(O151:O154)</f>
        <v>0</v>
      </c>
      <c r="P155" s="160">
        <f>SUM(P151:P154)</f>
        <v>0</v>
      </c>
      <c r="Q155" s="161">
        <f>SUM(Q151:Q154)</f>
        <v>0</v>
      </c>
    </row>
    <row r="156" spans="1:19" x14ac:dyDescent="0.2">
      <c r="A156" s="103"/>
      <c r="B156" s="99"/>
      <c r="D156" s="159"/>
      <c r="E156" s="159"/>
      <c r="F156" s="163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62"/>
    </row>
    <row r="157" spans="1:19" x14ac:dyDescent="0.2">
      <c r="A157" s="254" t="s">
        <v>79</v>
      </c>
      <c r="B157" s="252"/>
      <c r="D157" s="163"/>
      <c r="E157" s="163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62"/>
    </row>
    <row r="158" spans="1:19" x14ac:dyDescent="0.2">
      <c r="A158" s="251">
        <v>7</v>
      </c>
      <c r="B158" s="255" t="s">
        <v>26</v>
      </c>
      <c r="D158" s="158"/>
      <c r="E158" s="158"/>
      <c r="F158" s="159"/>
      <c r="G158" s="158"/>
      <c r="H158" s="158"/>
      <c r="I158" s="158"/>
      <c r="J158" s="158"/>
      <c r="K158" s="158"/>
      <c r="L158" s="158"/>
      <c r="M158" s="158"/>
      <c r="N158" s="158"/>
      <c r="O158" s="160">
        <f t="shared" ref="O158:P161" si="14">SUM(D158,G158,I158,K158,M158)</f>
        <v>0</v>
      </c>
      <c r="P158" s="160">
        <f t="shared" si="14"/>
        <v>0</v>
      </c>
      <c r="Q158" s="161">
        <f>SUM(O158:P158)</f>
        <v>0</v>
      </c>
    </row>
    <row r="159" spans="1:19" x14ac:dyDescent="0.2">
      <c r="A159" s="251">
        <v>8</v>
      </c>
      <c r="B159" s="255" t="s">
        <v>26</v>
      </c>
      <c r="D159" s="158"/>
      <c r="E159" s="158"/>
      <c r="F159" s="159"/>
      <c r="G159" s="158"/>
      <c r="H159" s="158"/>
      <c r="I159" s="158"/>
      <c r="J159" s="158"/>
      <c r="K159" s="158"/>
      <c r="L159" s="158"/>
      <c r="M159" s="158"/>
      <c r="N159" s="158"/>
      <c r="O159" s="160">
        <f t="shared" si="14"/>
        <v>0</v>
      </c>
      <c r="P159" s="160">
        <f t="shared" si="14"/>
        <v>0</v>
      </c>
      <c r="Q159" s="161">
        <f>SUM(O159:P159)</f>
        <v>0</v>
      </c>
    </row>
    <row r="160" spans="1:19" x14ac:dyDescent="0.2">
      <c r="A160" s="251">
        <v>9</v>
      </c>
      <c r="B160" s="255" t="s">
        <v>26</v>
      </c>
      <c r="D160" s="158"/>
      <c r="E160" s="158"/>
      <c r="F160" s="159"/>
      <c r="G160" s="158"/>
      <c r="H160" s="158"/>
      <c r="I160" s="158"/>
      <c r="J160" s="158"/>
      <c r="K160" s="158"/>
      <c r="L160" s="158"/>
      <c r="M160" s="158"/>
      <c r="N160" s="158"/>
      <c r="O160" s="160">
        <f t="shared" si="14"/>
        <v>0</v>
      </c>
      <c r="P160" s="160">
        <f t="shared" si="14"/>
        <v>0</v>
      </c>
      <c r="Q160" s="161">
        <f>SUM(O160:P160)</f>
        <v>0</v>
      </c>
    </row>
    <row r="161" spans="1:17" x14ac:dyDescent="0.2">
      <c r="A161" s="251" t="s">
        <v>57</v>
      </c>
      <c r="B161" s="252" t="str">
        <f>B28</f>
        <v>…..</v>
      </c>
      <c r="D161" s="158"/>
      <c r="E161" s="158"/>
      <c r="F161" s="159"/>
      <c r="G161" s="158"/>
      <c r="H161" s="158"/>
      <c r="I161" s="158"/>
      <c r="J161" s="158"/>
      <c r="K161" s="158"/>
      <c r="L161" s="158"/>
      <c r="M161" s="158"/>
      <c r="N161" s="158"/>
      <c r="O161" s="160">
        <f t="shared" si="14"/>
        <v>0</v>
      </c>
      <c r="P161" s="160">
        <f t="shared" si="14"/>
        <v>0</v>
      </c>
      <c r="Q161" s="161">
        <f>SUM(O161:P161)</f>
        <v>0</v>
      </c>
    </row>
    <row r="162" spans="1:17" x14ac:dyDescent="0.2">
      <c r="A162" s="251"/>
      <c r="B162" s="253" t="s">
        <v>80</v>
      </c>
      <c r="D162" s="160">
        <f>SUM(D158:D161)</f>
        <v>0</v>
      </c>
      <c r="E162" s="160">
        <f>SUM(E158:E161)</f>
        <v>0</v>
      </c>
      <c r="F162" s="163"/>
      <c r="G162" s="160">
        <f t="shared" ref="G162:Q162" si="15">SUM(G158:G161)</f>
        <v>0</v>
      </c>
      <c r="H162" s="160">
        <f t="shared" si="15"/>
        <v>0</v>
      </c>
      <c r="I162" s="160">
        <f t="shared" si="15"/>
        <v>0</v>
      </c>
      <c r="J162" s="160">
        <f t="shared" si="15"/>
        <v>0</v>
      </c>
      <c r="K162" s="160">
        <f t="shared" si="15"/>
        <v>0</v>
      </c>
      <c r="L162" s="160">
        <f t="shared" si="15"/>
        <v>0</v>
      </c>
      <c r="M162" s="160">
        <f t="shared" si="15"/>
        <v>0</v>
      </c>
      <c r="N162" s="160">
        <f t="shared" si="15"/>
        <v>0</v>
      </c>
      <c r="O162" s="160">
        <f t="shared" si="15"/>
        <v>0</v>
      </c>
      <c r="P162" s="160">
        <f>SUM(P158:P161)</f>
        <v>0</v>
      </c>
      <c r="Q162" s="161">
        <f t="shared" si="15"/>
        <v>0</v>
      </c>
    </row>
    <row r="163" spans="1:17" x14ac:dyDescent="0.2">
      <c r="A163" s="103"/>
      <c r="B163" s="99"/>
      <c r="D163" s="159"/>
      <c r="E163" s="159"/>
      <c r="F163" s="163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62"/>
    </row>
    <row r="164" spans="1:17" x14ac:dyDescent="0.2">
      <c r="A164" s="222" t="s">
        <v>75</v>
      </c>
      <c r="B164" s="223"/>
      <c r="D164" s="163"/>
      <c r="E164" s="163"/>
      <c r="F164" s="163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62"/>
    </row>
    <row r="165" spans="1:17" x14ac:dyDescent="0.2">
      <c r="A165" s="104">
        <v>10</v>
      </c>
      <c r="B165" s="179" t="s">
        <v>27</v>
      </c>
      <c r="D165" s="158"/>
      <c r="E165" s="158"/>
      <c r="F165" s="163"/>
      <c r="G165" s="158"/>
      <c r="H165" s="158"/>
      <c r="I165" s="158"/>
      <c r="J165" s="158"/>
      <c r="K165" s="158"/>
      <c r="L165" s="158"/>
      <c r="M165" s="158"/>
      <c r="N165" s="158"/>
      <c r="O165" s="160">
        <f t="shared" ref="O165:P168" si="16">SUM(D165,G165,I165,K165,M165)</f>
        <v>0</v>
      </c>
      <c r="P165" s="160">
        <f t="shared" si="16"/>
        <v>0</v>
      </c>
      <c r="Q165" s="161">
        <f>SUM(O165:P165)</f>
        <v>0</v>
      </c>
    </row>
    <row r="166" spans="1:17" x14ac:dyDescent="0.2">
      <c r="A166" s="104">
        <v>11</v>
      </c>
      <c r="B166" s="179" t="s">
        <v>27</v>
      </c>
      <c r="D166" s="158"/>
      <c r="E166" s="158"/>
      <c r="F166" s="163"/>
      <c r="G166" s="158"/>
      <c r="H166" s="158"/>
      <c r="I166" s="158"/>
      <c r="J166" s="158"/>
      <c r="K166" s="158"/>
      <c r="L166" s="158"/>
      <c r="M166" s="158"/>
      <c r="N166" s="158"/>
      <c r="O166" s="160">
        <f t="shared" si="16"/>
        <v>0</v>
      </c>
      <c r="P166" s="160">
        <f t="shared" si="16"/>
        <v>0</v>
      </c>
      <c r="Q166" s="161">
        <f>SUM(O166:P166)</f>
        <v>0</v>
      </c>
    </row>
    <row r="167" spans="1:17" x14ac:dyDescent="0.2">
      <c r="A167" s="104">
        <v>12</v>
      </c>
      <c r="B167" s="179" t="s">
        <v>27</v>
      </c>
      <c r="D167" s="158"/>
      <c r="E167" s="158"/>
      <c r="F167" s="163"/>
      <c r="G167" s="158"/>
      <c r="H167" s="158"/>
      <c r="I167" s="158"/>
      <c r="J167" s="158"/>
      <c r="K167" s="158"/>
      <c r="L167" s="158"/>
      <c r="M167" s="158"/>
      <c r="N167" s="158"/>
      <c r="O167" s="160">
        <f t="shared" si="16"/>
        <v>0</v>
      </c>
      <c r="P167" s="160">
        <f t="shared" si="16"/>
        <v>0</v>
      </c>
      <c r="Q167" s="161">
        <f>SUM(O167:P167)</f>
        <v>0</v>
      </c>
    </row>
    <row r="168" spans="1:17" x14ac:dyDescent="0.2">
      <c r="A168" s="104" t="s">
        <v>57</v>
      </c>
      <c r="B168" s="179" t="str">
        <f>B33</f>
        <v>…..</v>
      </c>
      <c r="D168" s="158"/>
      <c r="E168" s="158"/>
      <c r="F168" s="163"/>
      <c r="G168" s="158"/>
      <c r="H168" s="158"/>
      <c r="I168" s="158"/>
      <c r="J168" s="158"/>
      <c r="K168" s="158"/>
      <c r="L168" s="158"/>
      <c r="M168" s="158"/>
      <c r="N168" s="158"/>
      <c r="O168" s="160">
        <f t="shared" si="16"/>
        <v>0</v>
      </c>
      <c r="P168" s="160">
        <f t="shared" si="16"/>
        <v>0</v>
      </c>
      <c r="Q168" s="161">
        <f t="shared" ref="Q168" si="17">SUM(O168:P168)</f>
        <v>0</v>
      </c>
    </row>
    <row r="169" spans="1:17" x14ac:dyDescent="0.2">
      <c r="A169" s="104"/>
      <c r="B169" s="105" t="s">
        <v>59</v>
      </c>
      <c r="D169" s="160">
        <f>SUM(D165:D168)</f>
        <v>0</v>
      </c>
      <c r="E169" s="160">
        <f>SUM(E165:E168)</f>
        <v>0</v>
      </c>
      <c r="F169" s="163"/>
      <c r="G169" s="160">
        <f t="shared" ref="G169:N169" si="18">SUM(G165:G168)</f>
        <v>0</v>
      </c>
      <c r="H169" s="160">
        <f t="shared" si="18"/>
        <v>0</v>
      </c>
      <c r="I169" s="160">
        <f t="shared" si="18"/>
        <v>0</v>
      </c>
      <c r="J169" s="160">
        <f t="shared" si="18"/>
        <v>0</v>
      </c>
      <c r="K169" s="160">
        <f t="shared" si="18"/>
        <v>0</v>
      </c>
      <c r="L169" s="160">
        <f t="shared" si="18"/>
        <v>0</v>
      </c>
      <c r="M169" s="160">
        <f t="shared" si="18"/>
        <v>0</v>
      </c>
      <c r="N169" s="160">
        <f t="shared" si="18"/>
        <v>0</v>
      </c>
      <c r="O169" s="160">
        <f>SUM(O165:O168)</f>
        <v>0</v>
      </c>
      <c r="P169" s="160">
        <f>SUM(P165:P168)</f>
        <v>0</v>
      </c>
      <c r="Q169" s="161">
        <f>SUM(Q165:Q168)</f>
        <v>0</v>
      </c>
    </row>
    <row r="170" spans="1:17" x14ac:dyDescent="0.2">
      <c r="A170" s="103"/>
      <c r="B170" s="99"/>
      <c r="D170" s="159"/>
      <c r="E170" s="159"/>
      <c r="F170" s="163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62"/>
    </row>
    <row r="171" spans="1:17" x14ac:dyDescent="0.2">
      <c r="A171" s="205" t="s">
        <v>60</v>
      </c>
      <c r="B171" s="206"/>
      <c r="D171" s="163"/>
      <c r="E171" s="163"/>
      <c r="F171" s="163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62"/>
    </row>
    <row r="172" spans="1:17" ht="15" x14ac:dyDescent="0.2">
      <c r="A172" s="368">
        <v>13</v>
      </c>
      <c r="B172" s="369" t="s">
        <v>61</v>
      </c>
      <c r="D172" s="158"/>
      <c r="E172" s="163"/>
      <c r="F172" s="163"/>
      <c r="G172" s="158"/>
      <c r="H172" s="163"/>
      <c r="I172" s="158"/>
      <c r="J172" s="163"/>
      <c r="K172" s="158"/>
      <c r="L172" s="163"/>
      <c r="M172" s="158"/>
      <c r="N172" s="163"/>
      <c r="O172" s="160">
        <f t="shared" ref="O172:P175" si="19">SUM(D172,G172,I172,K172,M172)</f>
        <v>0</v>
      </c>
      <c r="P172" s="160">
        <f t="shared" si="19"/>
        <v>0</v>
      </c>
      <c r="Q172" s="299">
        <f>SUM(O172:P172)</f>
        <v>0</v>
      </c>
    </row>
    <row r="173" spans="1:17" ht="14.25" x14ac:dyDescent="0.2">
      <c r="A173" s="106">
        <v>14</v>
      </c>
      <c r="B173" s="180" t="s">
        <v>27</v>
      </c>
      <c r="D173" s="158"/>
      <c r="E173" s="163"/>
      <c r="F173" s="163"/>
      <c r="G173" s="158"/>
      <c r="H173" s="163"/>
      <c r="I173" s="158"/>
      <c r="J173" s="163"/>
      <c r="K173" s="158"/>
      <c r="L173" s="163"/>
      <c r="M173" s="158"/>
      <c r="N173" s="163"/>
      <c r="O173" s="160">
        <f t="shared" si="19"/>
        <v>0</v>
      </c>
      <c r="P173" s="160">
        <f t="shared" si="19"/>
        <v>0</v>
      </c>
      <c r="Q173" s="370">
        <f>SUM(O173:P173)</f>
        <v>0</v>
      </c>
    </row>
    <row r="174" spans="1:17" x14ac:dyDescent="0.2">
      <c r="A174" s="106">
        <v>15</v>
      </c>
      <c r="B174" s="181" t="s">
        <v>27</v>
      </c>
      <c r="D174" s="158"/>
      <c r="E174" s="163"/>
      <c r="F174" s="163"/>
      <c r="G174" s="158"/>
      <c r="H174" s="163"/>
      <c r="I174" s="158"/>
      <c r="J174" s="163"/>
      <c r="K174" s="158"/>
      <c r="L174" s="163"/>
      <c r="M174" s="158"/>
      <c r="N174" s="163"/>
      <c r="O174" s="160">
        <f t="shared" si="19"/>
        <v>0</v>
      </c>
      <c r="P174" s="160">
        <f t="shared" si="19"/>
        <v>0</v>
      </c>
      <c r="Q174" s="161">
        <f t="shared" ref="Q174:Q175" si="20">SUM(O174:P174)</f>
        <v>0</v>
      </c>
    </row>
    <row r="175" spans="1:17" x14ac:dyDescent="0.2">
      <c r="A175" s="106" t="s">
        <v>57</v>
      </c>
      <c r="B175" s="181"/>
      <c r="D175" s="158"/>
      <c r="E175" s="163"/>
      <c r="F175" s="163"/>
      <c r="G175" s="158"/>
      <c r="H175" s="163"/>
      <c r="I175" s="158"/>
      <c r="J175" s="163"/>
      <c r="K175" s="158"/>
      <c r="L175" s="163"/>
      <c r="M175" s="158"/>
      <c r="N175" s="163"/>
      <c r="O175" s="160">
        <f t="shared" si="19"/>
        <v>0</v>
      </c>
      <c r="P175" s="160">
        <f t="shared" si="19"/>
        <v>0</v>
      </c>
      <c r="Q175" s="161">
        <f t="shared" si="20"/>
        <v>0</v>
      </c>
    </row>
    <row r="176" spans="1:17" x14ac:dyDescent="0.2">
      <c r="A176" s="106"/>
      <c r="B176" s="107" t="s">
        <v>62</v>
      </c>
      <c r="D176" s="160">
        <f>SUM(D172:D175)</f>
        <v>0</v>
      </c>
      <c r="E176" s="163"/>
      <c r="F176" s="163"/>
      <c r="G176" s="160">
        <f t="shared" ref="G176:Q176" si="21">SUM(G172:G175)</f>
        <v>0</v>
      </c>
      <c r="H176" s="160">
        <f t="shared" si="21"/>
        <v>0</v>
      </c>
      <c r="I176" s="160">
        <f t="shared" si="21"/>
        <v>0</v>
      </c>
      <c r="J176" s="160">
        <f>SUM(J172:J175)</f>
        <v>0</v>
      </c>
      <c r="K176" s="160">
        <f>SUM(K172:K175)</f>
        <v>0</v>
      </c>
      <c r="L176" s="160">
        <f t="shared" si="21"/>
        <v>0</v>
      </c>
      <c r="M176" s="160">
        <f t="shared" si="21"/>
        <v>0</v>
      </c>
      <c r="N176" s="160">
        <f t="shared" si="21"/>
        <v>0</v>
      </c>
      <c r="O176" s="160">
        <f t="shared" si="21"/>
        <v>0</v>
      </c>
      <c r="P176" s="160">
        <f t="shared" si="21"/>
        <v>0</v>
      </c>
      <c r="Q176" s="161">
        <f t="shared" si="21"/>
        <v>0</v>
      </c>
    </row>
    <row r="177" spans="1:18" x14ac:dyDescent="0.2">
      <c r="A177" s="103"/>
      <c r="B177" s="108"/>
      <c r="D177" s="97"/>
      <c r="E177" s="97"/>
      <c r="F177" s="100"/>
      <c r="G177" s="97"/>
      <c r="H177" s="97"/>
      <c r="I177" s="97"/>
      <c r="J177" s="97"/>
      <c r="K177" s="97"/>
      <c r="L177" s="97"/>
      <c r="M177" s="97"/>
      <c r="N177" s="97"/>
      <c r="O177" s="109"/>
      <c r="P177" s="109"/>
      <c r="Q177" s="110"/>
    </row>
    <row r="178" spans="1:18" x14ac:dyDescent="0.2">
      <c r="A178" s="103"/>
      <c r="B178" s="108"/>
      <c r="D178" s="111" t="s">
        <v>55</v>
      </c>
      <c r="E178" s="111" t="s">
        <v>56</v>
      </c>
      <c r="F178" s="112"/>
      <c r="G178" s="111" t="s">
        <v>55</v>
      </c>
      <c r="H178" s="111" t="s">
        <v>56</v>
      </c>
      <c r="I178" s="111" t="s">
        <v>55</v>
      </c>
      <c r="J178" s="111" t="s">
        <v>56</v>
      </c>
      <c r="K178" s="111" t="s">
        <v>55</v>
      </c>
      <c r="L178" s="111" t="s">
        <v>56</v>
      </c>
      <c r="M178" s="111" t="s">
        <v>55</v>
      </c>
      <c r="N178" s="111" t="s">
        <v>56</v>
      </c>
      <c r="P178" s="204"/>
      <c r="Q178" s="213" t="s">
        <v>64</v>
      </c>
    </row>
    <row r="179" spans="1:18" x14ac:dyDescent="0.2">
      <c r="A179" s="103"/>
      <c r="B179" s="237" t="s">
        <v>66</v>
      </c>
      <c r="D179" s="242">
        <f>SUM(D148,D162,D169,D176,D155)</f>
        <v>0</v>
      </c>
      <c r="E179" s="242">
        <f>SUM(E148,E162,E169,E155)</f>
        <v>0</v>
      </c>
      <c r="F179" s="163"/>
      <c r="G179" s="242">
        <f t="shared" ref="G179:N179" si="22">SUM(G148,G162,G169,G176,G155)</f>
        <v>0</v>
      </c>
      <c r="H179" s="242">
        <f t="shared" si="22"/>
        <v>0</v>
      </c>
      <c r="I179" s="242">
        <f t="shared" si="22"/>
        <v>0</v>
      </c>
      <c r="J179" s="242">
        <f t="shared" si="22"/>
        <v>0</v>
      </c>
      <c r="K179" s="242">
        <f t="shared" si="22"/>
        <v>0</v>
      </c>
      <c r="L179" s="242">
        <f t="shared" si="22"/>
        <v>0</v>
      </c>
      <c r="M179" s="242">
        <f t="shared" si="22"/>
        <v>0</v>
      </c>
      <c r="N179" s="242">
        <f t="shared" si="22"/>
        <v>0</v>
      </c>
      <c r="Q179" s="243">
        <f>SUM(D179,E179,G179:N179)</f>
        <v>0</v>
      </c>
    </row>
    <row r="180" spans="1:18" x14ac:dyDescent="0.2">
      <c r="A180" s="103"/>
      <c r="B180" s="108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Q180" s="110"/>
    </row>
    <row r="181" spans="1:18" x14ac:dyDescent="0.2">
      <c r="A181" s="103"/>
      <c r="B181" s="115"/>
      <c r="C181" s="116"/>
      <c r="D181" s="116"/>
      <c r="E181" s="117"/>
      <c r="F181" s="118"/>
      <c r="G181" s="113"/>
      <c r="H181" s="113"/>
      <c r="I181" s="113"/>
      <c r="J181" s="113"/>
      <c r="K181" s="113"/>
      <c r="L181" s="113"/>
      <c r="M181" s="113"/>
      <c r="Q181" s="214" t="s">
        <v>68</v>
      </c>
      <c r="R181" s="212"/>
    </row>
    <row r="182" spans="1:18" x14ac:dyDescent="0.2">
      <c r="A182" s="103"/>
      <c r="B182" s="119"/>
      <c r="C182" s="113"/>
      <c r="D182" s="120"/>
      <c r="E182" s="121"/>
      <c r="F182" s="118"/>
      <c r="G182" s="113"/>
      <c r="H182" s="113"/>
      <c r="I182" s="113"/>
      <c r="J182" s="113"/>
      <c r="K182" s="113"/>
      <c r="L182" s="113"/>
      <c r="M182" s="113"/>
      <c r="N182" s="113"/>
      <c r="O182" s="210"/>
      <c r="P182" s="113"/>
      <c r="Q182" s="215">
        <f>Q179-P132</f>
        <v>0</v>
      </c>
    </row>
    <row r="183" spans="1:18" x14ac:dyDescent="0.2">
      <c r="A183" s="103"/>
      <c r="B183" s="108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4"/>
      <c r="Q183" s="211"/>
    </row>
    <row r="184" spans="1:18" x14ac:dyDescent="0.2">
      <c r="A184" s="103"/>
      <c r="B184" s="238" t="s">
        <v>72</v>
      </c>
      <c r="C184" s="239">
        <f>SUM(D179:E179)</f>
        <v>0</v>
      </c>
      <c r="D184" s="240"/>
      <c r="E184" s="241"/>
      <c r="F184" s="149"/>
      <c r="G184" s="239">
        <f>SUM(G179:H179)</f>
        <v>0</v>
      </c>
      <c r="H184" s="240"/>
      <c r="I184" s="239">
        <f>SUM(I179:J179)</f>
        <v>0</v>
      </c>
      <c r="J184" s="240"/>
      <c r="K184" s="239">
        <f>SUM(K179:L179)</f>
        <v>0</v>
      </c>
      <c r="L184" s="240"/>
      <c r="M184" s="239">
        <f>SUM(M179:N179)</f>
        <v>0</v>
      </c>
      <c r="N184" s="240"/>
      <c r="O184" s="239">
        <f>SUM(C184:N184)</f>
        <v>0</v>
      </c>
      <c r="P184" s="240"/>
      <c r="Q184" s="162"/>
    </row>
    <row r="185" spans="1:18" ht="13.5" thickBot="1" x14ac:dyDescent="0.25">
      <c r="A185" s="122"/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5"/>
      <c r="Q185" s="126"/>
    </row>
    <row r="187" spans="1:18" ht="13.5" thickBot="1" x14ac:dyDescent="0.25"/>
    <row r="188" spans="1:18" ht="15" customHeight="1" x14ac:dyDescent="0.2">
      <c r="C188" s="298" t="s">
        <v>162</v>
      </c>
      <c r="D188" s="292"/>
      <c r="E188" s="292"/>
      <c r="F188" s="293"/>
      <c r="H188" s="195" t="s">
        <v>63</v>
      </c>
      <c r="I188" s="289"/>
      <c r="J188" s="196" t="s">
        <v>14</v>
      </c>
      <c r="K188" s="196"/>
      <c r="L188" s="196" t="s">
        <v>15</v>
      </c>
      <c r="M188" s="196"/>
      <c r="N188" s="196" t="s">
        <v>16</v>
      </c>
      <c r="O188" s="196"/>
      <c r="P188" s="197" t="s">
        <v>29</v>
      </c>
    </row>
    <row r="189" spans="1:18" ht="15" customHeight="1" x14ac:dyDescent="0.2">
      <c r="C189" s="212"/>
      <c r="D189" s="194"/>
      <c r="E189" s="194"/>
      <c r="F189" s="294"/>
      <c r="H189" s="191" t="s">
        <v>65</v>
      </c>
      <c r="I189" s="194"/>
      <c r="J189" s="192">
        <f>G132</f>
        <v>0</v>
      </c>
      <c r="K189" s="192"/>
      <c r="L189" s="192">
        <f>J132</f>
        <v>0</v>
      </c>
      <c r="M189" s="192"/>
      <c r="N189" s="192">
        <f>M132</f>
        <v>0</v>
      </c>
      <c r="O189" s="192"/>
      <c r="P189" s="198">
        <f>P132</f>
        <v>0</v>
      </c>
    </row>
    <row r="190" spans="1:18" ht="15" customHeight="1" x14ac:dyDescent="0.2">
      <c r="C190" s="212"/>
      <c r="D190" s="194"/>
      <c r="E190" s="194"/>
      <c r="F190" s="294"/>
      <c r="H190" s="191" t="s">
        <v>67</v>
      </c>
      <c r="I190" s="194"/>
      <c r="J190" s="192">
        <f>G134</f>
        <v>0</v>
      </c>
      <c r="K190" s="193"/>
      <c r="L190" s="192">
        <f>J134</f>
        <v>0</v>
      </c>
      <c r="M190" s="193"/>
      <c r="N190" s="192">
        <f>M134</f>
        <v>0</v>
      </c>
      <c r="O190" s="193"/>
      <c r="P190" s="291" t="e">
        <f>+P191/P189</f>
        <v>#DIV/0!</v>
      </c>
    </row>
    <row r="191" spans="1:18" ht="15" customHeight="1" x14ac:dyDescent="0.2">
      <c r="C191" s="212"/>
      <c r="D191" s="194"/>
      <c r="E191" s="194"/>
      <c r="F191" s="294"/>
      <c r="H191" s="191" t="s">
        <v>51</v>
      </c>
      <c r="I191" s="194"/>
      <c r="J191" s="192">
        <f>G136</f>
        <v>0</v>
      </c>
      <c r="K191" s="192"/>
      <c r="L191" s="192">
        <f>J136</f>
        <v>0</v>
      </c>
      <c r="M191" s="192"/>
      <c r="N191" s="192">
        <f>M136</f>
        <v>0</v>
      </c>
      <c r="O191" s="192"/>
      <c r="P191" s="198">
        <f>P136</f>
        <v>0</v>
      </c>
    </row>
    <row r="192" spans="1:18" ht="15" customHeight="1" x14ac:dyDescent="0.2">
      <c r="C192" s="212"/>
      <c r="D192" s="194"/>
      <c r="E192" s="194"/>
      <c r="F192" s="294"/>
      <c r="H192" s="191"/>
      <c r="I192" s="194"/>
      <c r="J192" s="194"/>
      <c r="K192" s="194"/>
      <c r="L192" s="194"/>
      <c r="M192" s="194"/>
      <c r="N192" s="194"/>
      <c r="O192" s="194"/>
      <c r="P192" s="199"/>
    </row>
    <row r="193" spans="3:16" ht="15" customHeight="1" thickBot="1" x14ac:dyDescent="0.25">
      <c r="C193" s="212"/>
      <c r="D193" s="194"/>
      <c r="E193" s="194"/>
      <c r="F193" s="294"/>
      <c r="H193" s="189" t="s">
        <v>69</v>
      </c>
      <c r="I193" s="290"/>
      <c r="J193" s="190" t="s">
        <v>70</v>
      </c>
      <c r="K193" s="190"/>
      <c r="L193" s="194"/>
      <c r="M193" s="194"/>
      <c r="N193" s="194"/>
      <c r="O193" s="194"/>
      <c r="P193" s="199"/>
    </row>
    <row r="194" spans="3:16" ht="15" customHeight="1" x14ac:dyDescent="0.2">
      <c r="C194" s="295" t="s">
        <v>163</v>
      </c>
      <c r="D194" s="304"/>
      <c r="E194" s="305"/>
      <c r="F194" s="294"/>
      <c r="H194" s="191" t="s">
        <v>71</v>
      </c>
      <c r="I194" s="194"/>
      <c r="J194" s="300">
        <f>(G132*0.1)+(J132*0.15)+(M132*0.2)</f>
        <v>0</v>
      </c>
      <c r="K194" s="192"/>
      <c r="L194" s="194"/>
      <c r="M194" s="194"/>
      <c r="N194" s="194"/>
      <c r="O194" s="194"/>
      <c r="P194" s="199"/>
    </row>
    <row r="195" spans="3:16" ht="15" customHeight="1" thickBot="1" x14ac:dyDescent="0.25">
      <c r="C195" s="296" t="s">
        <v>164</v>
      </c>
      <c r="D195" s="306">
        <f>+C8</f>
        <v>0</v>
      </c>
      <c r="E195" s="307"/>
      <c r="F195" s="297"/>
      <c r="H195" s="200" t="s">
        <v>74</v>
      </c>
      <c r="I195" s="202"/>
      <c r="J195" s="300">
        <f>(G132*0.15)+(J132*0.35)+(M132*0.55)</f>
        <v>0</v>
      </c>
      <c r="K195" s="201"/>
      <c r="L195" s="202"/>
      <c r="M195" s="202"/>
      <c r="N195" s="202"/>
      <c r="O195" s="202"/>
      <c r="P195" s="203"/>
    </row>
    <row r="196" spans="3:16" x14ac:dyDescent="0.2">
      <c r="H196" s="359" t="s">
        <v>73</v>
      </c>
      <c r="I196" s="360"/>
      <c r="J196" s="360"/>
      <c r="K196" s="360"/>
      <c r="L196" s="360"/>
    </row>
    <row r="197" spans="3:16" x14ac:dyDescent="0.2">
      <c r="H197" s="236" t="s">
        <v>166</v>
      </c>
    </row>
  </sheetData>
  <sheetProtection insertRows="0"/>
  <mergeCells count="152">
    <mergeCell ref="B112:C112"/>
    <mergeCell ref="B129:C129"/>
    <mergeCell ref="D99:E99"/>
    <mergeCell ref="D112:E112"/>
    <mergeCell ref="D113:E113"/>
    <mergeCell ref="D114:E114"/>
    <mergeCell ref="D116:E116"/>
    <mergeCell ref="D117:E117"/>
    <mergeCell ref="D118:E118"/>
    <mergeCell ref="H196:L196"/>
    <mergeCell ref="B98:C98"/>
    <mergeCell ref="B99:C99"/>
    <mergeCell ref="B100:C100"/>
    <mergeCell ref="B101:C101"/>
    <mergeCell ref="B104:C104"/>
    <mergeCell ref="B110:C110"/>
    <mergeCell ref="B115:C115"/>
    <mergeCell ref="B105:C105"/>
    <mergeCell ref="D119:E119"/>
    <mergeCell ref="B102:C102"/>
    <mergeCell ref="B103:C103"/>
    <mergeCell ref="B119:C119"/>
    <mergeCell ref="D101:E101"/>
    <mergeCell ref="D122:E122"/>
    <mergeCell ref="D123:E123"/>
    <mergeCell ref="B122:C122"/>
    <mergeCell ref="B121:C121"/>
    <mergeCell ref="D124:E124"/>
    <mergeCell ref="D126:E126"/>
    <mergeCell ref="D127:E127"/>
    <mergeCell ref="D128:E128"/>
    <mergeCell ref="D129:E129"/>
    <mergeCell ref="B117:C117"/>
    <mergeCell ref="B118:C118"/>
    <mergeCell ref="B124:C124"/>
    <mergeCell ref="B126:C126"/>
    <mergeCell ref="B128:C128"/>
    <mergeCell ref="B127:C127"/>
    <mergeCell ref="B120:C120"/>
    <mergeCell ref="B125:C125"/>
    <mergeCell ref="B114:C114"/>
    <mergeCell ref="D121:E121"/>
    <mergeCell ref="B47:C47"/>
    <mergeCell ref="B89:C89"/>
    <mergeCell ref="B123:C123"/>
    <mergeCell ref="B85:C85"/>
    <mergeCell ref="B77:C77"/>
    <mergeCell ref="B80:C80"/>
    <mergeCell ref="B81:C81"/>
    <mergeCell ref="B79:C79"/>
    <mergeCell ref="B86:C86"/>
    <mergeCell ref="B56:C56"/>
    <mergeCell ref="B57:C57"/>
    <mergeCell ref="B90:C90"/>
    <mergeCell ref="B95:C95"/>
    <mergeCell ref="B113:C113"/>
    <mergeCell ref="B92:C92"/>
    <mergeCell ref="B87:C87"/>
    <mergeCell ref="B88:C88"/>
    <mergeCell ref="D96:E96"/>
    <mergeCell ref="B55:C55"/>
    <mergeCell ref="B116:C116"/>
    <mergeCell ref="B96:C96"/>
    <mergeCell ref="B97:C97"/>
    <mergeCell ref="C3:F3"/>
    <mergeCell ref="C4:F4"/>
    <mergeCell ref="C5:F5"/>
    <mergeCell ref="C7:F7"/>
    <mergeCell ref="D44:E44"/>
    <mergeCell ref="D37:E37"/>
    <mergeCell ref="D38:E38"/>
    <mergeCell ref="D41:E41"/>
    <mergeCell ref="D42:E42"/>
    <mergeCell ref="D43:E43"/>
    <mergeCell ref="B37:C37"/>
    <mergeCell ref="B38:C38"/>
    <mergeCell ref="B42:C42"/>
    <mergeCell ref="B40:C40"/>
    <mergeCell ref="B43:C43"/>
    <mergeCell ref="A8:B8"/>
    <mergeCell ref="B49:C49"/>
    <mergeCell ref="D111:E111"/>
    <mergeCell ref="D104:E104"/>
    <mergeCell ref="D90:E90"/>
    <mergeCell ref="D94:E94"/>
    <mergeCell ref="D102:E102"/>
    <mergeCell ref="D103:E103"/>
    <mergeCell ref="D100:E100"/>
    <mergeCell ref="B94:C94"/>
    <mergeCell ref="B93:C93"/>
    <mergeCell ref="B91:C91"/>
    <mergeCell ref="D85:E85"/>
    <mergeCell ref="D86:E86"/>
    <mergeCell ref="D89:E89"/>
    <mergeCell ref="D91:E91"/>
    <mergeCell ref="D105:E105"/>
    <mergeCell ref="D93:E93"/>
    <mergeCell ref="D92:E92"/>
    <mergeCell ref="D88:E88"/>
    <mergeCell ref="D87:E87"/>
    <mergeCell ref="D98:E98"/>
    <mergeCell ref="D97:E97"/>
    <mergeCell ref="D95:E95"/>
    <mergeCell ref="B111:C111"/>
    <mergeCell ref="B46:C46"/>
    <mergeCell ref="D50:E50"/>
    <mergeCell ref="D54:E54"/>
    <mergeCell ref="D55:E55"/>
    <mergeCell ref="N80:P81"/>
    <mergeCell ref="N53:P57"/>
    <mergeCell ref="D53:E53"/>
    <mergeCell ref="D56:E56"/>
    <mergeCell ref="D57:E57"/>
    <mergeCell ref="D47:E47"/>
    <mergeCell ref="D46:E46"/>
    <mergeCell ref="D49:E49"/>
    <mergeCell ref="B50:C50"/>
    <mergeCell ref="B71:C71"/>
    <mergeCell ref="B75:C75"/>
    <mergeCell ref="B65:C65"/>
    <mergeCell ref="B61:C61"/>
    <mergeCell ref="B54:C54"/>
    <mergeCell ref="B62:C62"/>
    <mergeCell ref="B66:C66"/>
    <mergeCell ref="B67:C67"/>
    <mergeCell ref="B70:C70"/>
    <mergeCell ref="B76:C76"/>
    <mergeCell ref="B48:C48"/>
    <mergeCell ref="D194:E194"/>
    <mergeCell ref="D195:E195"/>
    <mergeCell ref="O33:P33"/>
    <mergeCell ref="B78:C78"/>
    <mergeCell ref="B39:C39"/>
    <mergeCell ref="B44:C44"/>
    <mergeCell ref="B45:C45"/>
    <mergeCell ref="B63:C63"/>
    <mergeCell ref="B51:C51"/>
    <mergeCell ref="D39:E39"/>
    <mergeCell ref="D40:E40"/>
    <mergeCell ref="D52:E52"/>
    <mergeCell ref="D51:E51"/>
    <mergeCell ref="D45:E45"/>
    <mergeCell ref="B41:C41"/>
    <mergeCell ref="B64:C64"/>
    <mergeCell ref="B68:C68"/>
    <mergeCell ref="B69:C69"/>
    <mergeCell ref="B52:C52"/>
    <mergeCell ref="B53:C53"/>
    <mergeCell ref="B74:C74"/>
    <mergeCell ref="B73:C73"/>
    <mergeCell ref="B72:C72"/>
    <mergeCell ref="D48:E48"/>
  </mergeCells>
  <conditionalFormatting sqref="Q182">
    <cfRule type="cellIs" dxfId="2" priority="1" operator="greaterThanOrEqual">
      <formula>1</formula>
    </cfRule>
    <cfRule type="cellIs" dxfId="1" priority="2" stopIfTrue="1" operator="lessThanOrEqual">
      <formula>-1</formula>
    </cfRule>
    <cfRule type="cellIs" dxfId="0" priority="3" stopIfTrue="1" operator="between">
      <formula>-1</formula>
      <formula>1</formula>
    </cfRule>
  </conditionalFormatting>
  <dataValidations count="3">
    <dataValidation type="whole" operator="greaterThanOrEqual" allowBlank="1" showInputMessage="1" showErrorMessage="1" sqref="G111:G129 J111:J129 M111:M129 M38:M57 M87:M105 D165:N168 D172:D175 G172:G175 I172:I175 K172:K175 M172:M175 G38:G57 J38:J57 D144:N147 G87:G105 J87:J105 D151:N154 D158:N161">
      <formula1>0</formula1>
    </dataValidation>
    <dataValidation type="whole" allowBlank="1" showInputMessage="1" showErrorMessage="1" sqref="M110 G110 J110 H172:H175 J172:J175 L172:L175 M86 G86 J86">
      <formula1>-100000</formula1>
      <formula2>100000</formula2>
    </dataValidation>
    <dataValidation type="decimal" operator="greaterThanOrEqual" allowBlank="1" showInputMessage="1" showErrorMessage="1" sqref="L14:L33 I14:I33 F14:F33">
      <formula1>0</formula1>
    </dataValidation>
  </dataValidations>
  <pageMargins left="0.43" right="0.3" top="0.46" bottom="0.45" header="0.3" footer="0.3"/>
  <pageSetup paperSize="9" scale="43" fitToHeight="0" orientation="landscape" r:id="rId1"/>
  <rowBreaks count="2" manualBreakCount="2">
    <brk id="58" max="16" man="1"/>
    <brk id="130" max="1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Instructies!$A$23:$A$25</xm:f>
          </x14:formula1>
          <xm:sqref>C20:C23 C30:C33 C25:C28 C14:C18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workbookViewId="0"/>
  </sheetViews>
  <sheetFormatPr defaultColWidth="8.7109375" defaultRowHeight="14.25" x14ac:dyDescent="0.2"/>
  <cols>
    <col min="1" max="15" width="8.7109375" style="281"/>
    <col min="16" max="16" width="15.42578125" style="281" customWidth="1"/>
    <col min="17" max="16384" width="8.7109375" style="281"/>
  </cols>
  <sheetData>
    <row r="1" spans="1:16" ht="19.5" x14ac:dyDescent="0.25">
      <c r="A1" s="280" t="s">
        <v>82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</row>
    <row r="2" spans="1:16" x14ac:dyDescent="0.2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</row>
    <row r="3" spans="1:16" ht="15" x14ac:dyDescent="0.2">
      <c r="A3" s="257" t="s">
        <v>83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</row>
    <row r="4" spans="1:16" x14ac:dyDescent="0.2">
      <c r="A4" s="256" t="s">
        <v>84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</row>
    <row r="5" spans="1:16" x14ac:dyDescent="0.2">
      <c r="A5" s="259" t="s">
        <v>85</v>
      </c>
      <c r="B5" s="256"/>
      <c r="C5" s="256"/>
      <c r="D5" s="279" t="s">
        <v>86</v>
      </c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</row>
    <row r="6" spans="1:16" x14ac:dyDescent="0.2">
      <c r="B6" s="256"/>
      <c r="C6" s="256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</row>
    <row r="7" spans="1:16" ht="15" x14ac:dyDescent="0.2">
      <c r="A7" s="257" t="s">
        <v>87</v>
      </c>
      <c r="B7" s="261"/>
      <c r="C7" s="262"/>
      <c r="D7" s="262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</row>
    <row r="8" spans="1:16" x14ac:dyDescent="0.2">
      <c r="A8" s="256" t="s">
        <v>155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</row>
    <row r="9" spans="1:16" s="285" customFormat="1" x14ac:dyDescent="0.2">
      <c r="A9" s="286" t="s">
        <v>88</v>
      </c>
      <c r="B9" s="286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</row>
    <row r="10" spans="1:16" x14ac:dyDescent="0.2">
      <c r="A10" s="286" t="s">
        <v>151</v>
      </c>
      <c r="B10" s="28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</row>
    <row r="11" spans="1:16" x14ac:dyDescent="0.2">
      <c r="A11" s="286" t="s">
        <v>152</v>
      </c>
      <c r="B11" s="28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</row>
    <row r="12" spans="1:16" x14ac:dyDescent="0.2">
      <c r="A12" s="256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</row>
    <row r="13" spans="1:16" x14ac:dyDescent="0.2">
      <c r="A13" s="259" t="s">
        <v>89</v>
      </c>
      <c r="B13" s="256"/>
      <c r="C13" s="256"/>
      <c r="D13" s="256"/>
      <c r="E13" s="256" t="s">
        <v>90</v>
      </c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</row>
    <row r="14" spans="1:16" x14ac:dyDescent="0.2">
      <c r="A14" s="259" t="s">
        <v>91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</row>
    <row r="15" spans="1:16" x14ac:dyDescent="0.2">
      <c r="A15" s="259" t="s">
        <v>92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</row>
    <row r="16" spans="1:16" x14ac:dyDescent="0.2">
      <c r="A16" s="259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</row>
    <row r="17" spans="1:16" x14ac:dyDescent="0.2">
      <c r="A17" s="259" t="s">
        <v>93</v>
      </c>
      <c r="B17" s="256"/>
      <c r="C17" s="256"/>
      <c r="D17" s="256"/>
      <c r="E17" s="256"/>
      <c r="F17" s="256" t="s">
        <v>94</v>
      </c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x14ac:dyDescent="0.2">
      <c r="A18" s="259" t="s">
        <v>95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</row>
    <row r="19" spans="1:16" x14ac:dyDescent="0.2">
      <c r="A19" s="259" t="s">
        <v>96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</row>
    <row r="20" spans="1:16" x14ac:dyDescent="0.2">
      <c r="A20" s="259" t="s">
        <v>156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</row>
    <row r="21" spans="1:16" x14ac:dyDescent="0.2">
      <c r="A21" s="259" t="s">
        <v>97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</row>
    <row r="22" spans="1:16" x14ac:dyDescent="0.2">
      <c r="A22" s="259"/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</row>
    <row r="23" spans="1:16" x14ac:dyDescent="0.2">
      <c r="A23" s="259" t="s">
        <v>98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</row>
    <row r="24" spans="1:16" x14ac:dyDescent="0.2">
      <c r="A24" s="259" t="s">
        <v>99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</row>
    <row r="25" spans="1:16" x14ac:dyDescent="0.2">
      <c r="A25" s="259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</row>
    <row r="26" spans="1:16" x14ac:dyDescent="0.2">
      <c r="A26" s="259" t="s">
        <v>100</v>
      </c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</row>
    <row r="27" spans="1:16" x14ac:dyDescent="0.2">
      <c r="A27" s="259" t="s">
        <v>101</v>
      </c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</row>
    <row r="28" spans="1:16" x14ac:dyDescent="0.2">
      <c r="A28" s="263" t="s">
        <v>102</v>
      </c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</row>
    <row r="29" spans="1:16" x14ac:dyDescent="0.2">
      <c r="A29" s="263" t="s">
        <v>103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</row>
    <row r="30" spans="1:16" x14ac:dyDescent="0.2">
      <c r="A30" s="263" t="s">
        <v>157</v>
      </c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</row>
    <row r="31" spans="1:16" x14ac:dyDescent="0.2">
      <c r="A31" s="263"/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</row>
    <row r="32" spans="1:16" x14ac:dyDescent="0.2">
      <c r="A32" s="264" t="s">
        <v>104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</row>
    <row r="33" spans="1:19" x14ac:dyDescent="0.2">
      <c r="A33" s="259" t="s">
        <v>105</v>
      </c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</row>
    <row r="34" spans="1:19" x14ac:dyDescent="0.2">
      <c r="A34" s="259" t="s">
        <v>158</v>
      </c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S34" s="281" t="s">
        <v>106</v>
      </c>
    </row>
    <row r="35" spans="1:19" x14ac:dyDescent="0.2">
      <c r="A35" s="259" t="s">
        <v>107</v>
      </c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</row>
    <row r="36" spans="1:19" x14ac:dyDescent="0.2">
      <c r="A36" s="256"/>
      <c r="B36" s="256"/>
      <c r="C36" s="256"/>
      <c r="D36" s="256"/>
      <c r="E36" s="256"/>
      <c r="F36" s="256"/>
      <c r="G36" s="256"/>
      <c r="H36" s="256"/>
      <c r="I36" s="265"/>
      <c r="J36" s="256"/>
      <c r="K36" s="256"/>
      <c r="L36" s="256"/>
      <c r="M36" s="256"/>
      <c r="N36" s="256"/>
      <c r="O36" s="256"/>
      <c r="P36" s="256"/>
    </row>
    <row r="37" spans="1:19" ht="15" x14ac:dyDescent="0.2">
      <c r="A37" s="266" t="s">
        <v>108</v>
      </c>
      <c r="B37" s="261"/>
      <c r="C37" s="262"/>
      <c r="D37" s="262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</row>
    <row r="38" spans="1:19" x14ac:dyDescent="0.2">
      <c r="A38" s="267" t="s">
        <v>109</v>
      </c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</row>
    <row r="39" spans="1:19" x14ac:dyDescent="0.2">
      <c r="A39" s="268" t="s">
        <v>110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</row>
    <row r="40" spans="1:19" x14ac:dyDescent="0.2">
      <c r="A40" s="259" t="s">
        <v>111</v>
      </c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</row>
    <row r="41" spans="1:19" x14ac:dyDescent="0.2">
      <c r="A41" s="259" t="s">
        <v>112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</row>
    <row r="42" spans="1:19" x14ac:dyDescent="0.2">
      <c r="A42" s="259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</row>
    <row r="43" spans="1:19" ht="15" x14ac:dyDescent="0.2">
      <c r="A43" s="269" t="s">
        <v>113</v>
      </c>
      <c r="B43" s="261"/>
      <c r="C43" s="262"/>
      <c r="D43" s="262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</row>
    <row r="44" spans="1:19" x14ac:dyDescent="0.2">
      <c r="A44" s="267" t="s">
        <v>114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</row>
    <row r="45" spans="1:19" x14ac:dyDescent="0.2">
      <c r="A45" s="287" t="s">
        <v>115</v>
      </c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</row>
    <row r="46" spans="1:19" x14ac:dyDescent="0.2">
      <c r="A46" s="259" t="s">
        <v>116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</row>
    <row r="47" spans="1:19" x14ac:dyDescent="0.2">
      <c r="A47" s="259" t="s">
        <v>117</v>
      </c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</row>
    <row r="48" spans="1:19" x14ac:dyDescent="0.2">
      <c r="A48" s="270" t="s">
        <v>118</v>
      </c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</row>
    <row r="49" spans="1:16" x14ac:dyDescent="0.2">
      <c r="A49" s="259" t="s">
        <v>119</v>
      </c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</row>
    <row r="50" spans="1:16" x14ac:dyDescent="0.2">
      <c r="A50" s="265"/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</row>
    <row r="51" spans="1:16" x14ac:dyDescent="0.2">
      <c r="A51" s="267" t="s">
        <v>120</v>
      </c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</row>
    <row r="52" spans="1:16" x14ac:dyDescent="0.2">
      <c r="A52" s="259" t="s">
        <v>121</v>
      </c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</row>
    <row r="53" spans="1:16" x14ac:dyDescent="0.2">
      <c r="A53" s="259" t="s">
        <v>122</v>
      </c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</row>
    <row r="54" spans="1:16" x14ac:dyDescent="0.2">
      <c r="A54" s="259" t="s">
        <v>159</v>
      </c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</row>
    <row r="55" spans="1:16" x14ac:dyDescent="0.2">
      <c r="A55" s="259" t="s">
        <v>123</v>
      </c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</row>
    <row r="56" spans="1:16" x14ac:dyDescent="0.2">
      <c r="A56" s="265"/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</row>
    <row r="57" spans="1:16" ht="15" x14ac:dyDescent="0.2">
      <c r="A57" s="269" t="s">
        <v>124</v>
      </c>
      <c r="B57" s="261"/>
      <c r="C57" s="262"/>
      <c r="D57" s="262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</row>
    <row r="58" spans="1:16" x14ac:dyDescent="0.2">
      <c r="A58" s="271" t="s">
        <v>42</v>
      </c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</row>
    <row r="59" spans="1:16" x14ac:dyDescent="0.2">
      <c r="A59" s="272" t="s">
        <v>125</v>
      </c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</row>
    <row r="60" spans="1:16" x14ac:dyDescent="0.2">
      <c r="A60" s="259" t="s">
        <v>126</v>
      </c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</row>
    <row r="61" spans="1:16" x14ac:dyDescent="0.2">
      <c r="A61" s="259" t="s">
        <v>153</v>
      </c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</row>
    <row r="62" spans="1:16" x14ac:dyDescent="0.2">
      <c r="A62" s="259" t="s">
        <v>154</v>
      </c>
      <c r="B62" s="256"/>
      <c r="C62" s="256"/>
      <c r="D62" s="256"/>
      <c r="E62" s="256"/>
      <c r="F62" s="256"/>
      <c r="G62" s="256"/>
      <c r="H62" s="256"/>
      <c r="I62" s="265"/>
      <c r="J62" s="256"/>
      <c r="K62" s="256"/>
      <c r="L62" s="256"/>
      <c r="M62" s="256"/>
      <c r="N62" s="256"/>
      <c r="O62" s="256"/>
      <c r="P62" s="256"/>
    </row>
    <row r="63" spans="1:16" x14ac:dyDescent="0.2">
      <c r="A63" s="259"/>
      <c r="B63" s="256"/>
      <c r="C63" s="256"/>
      <c r="D63" s="256"/>
      <c r="E63" s="256"/>
      <c r="F63" s="256"/>
      <c r="G63" s="256"/>
      <c r="H63" s="256"/>
      <c r="I63" s="265"/>
      <c r="J63" s="256"/>
      <c r="K63" s="256"/>
      <c r="L63" s="256"/>
      <c r="M63" s="256"/>
      <c r="N63" s="256"/>
      <c r="O63" s="256"/>
      <c r="P63" s="256"/>
    </row>
    <row r="64" spans="1:16" ht="15" x14ac:dyDescent="0.2">
      <c r="A64" s="257" t="s">
        <v>127</v>
      </c>
      <c r="B64" s="261"/>
      <c r="C64" s="262"/>
      <c r="D64" s="262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</row>
    <row r="65" spans="1:16" x14ac:dyDescent="0.2">
      <c r="A65" s="273" t="s">
        <v>128</v>
      </c>
      <c r="B65" s="256"/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</row>
    <row r="66" spans="1:16" x14ac:dyDescent="0.2">
      <c r="A66" s="282" t="s">
        <v>129</v>
      </c>
      <c r="B66" s="256" t="s">
        <v>130</v>
      </c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</row>
    <row r="67" spans="1:16" x14ac:dyDescent="0.2">
      <c r="A67" s="283"/>
      <c r="B67" s="256" t="s">
        <v>131</v>
      </c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</row>
    <row r="68" spans="1:16" x14ac:dyDescent="0.2">
      <c r="A68" s="282" t="s">
        <v>129</v>
      </c>
      <c r="B68" s="256" t="s">
        <v>132</v>
      </c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</row>
    <row r="69" spans="1:16" x14ac:dyDescent="0.2">
      <c r="A69" s="282" t="s">
        <v>129</v>
      </c>
      <c r="B69" s="256" t="s">
        <v>133</v>
      </c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</row>
    <row r="70" spans="1:16" x14ac:dyDescent="0.2">
      <c r="A70" s="282" t="s">
        <v>129</v>
      </c>
      <c r="B70" s="256" t="s">
        <v>134</v>
      </c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56"/>
    </row>
    <row r="71" spans="1:16" x14ac:dyDescent="0.2">
      <c r="A71" s="282" t="s">
        <v>129</v>
      </c>
      <c r="B71" s="256" t="s">
        <v>135</v>
      </c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56"/>
    </row>
    <row r="72" spans="1:16" x14ac:dyDescent="0.2">
      <c r="A72" s="282" t="s">
        <v>129</v>
      </c>
      <c r="B72" s="256" t="s">
        <v>160</v>
      </c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256"/>
    </row>
    <row r="73" spans="1:16" x14ac:dyDescent="0.2">
      <c r="A73" s="282" t="s">
        <v>129</v>
      </c>
      <c r="B73" s="256" t="s">
        <v>136</v>
      </c>
      <c r="C73" s="256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</row>
    <row r="74" spans="1:16" x14ac:dyDescent="0.2">
      <c r="A74" s="282" t="s">
        <v>129</v>
      </c>
      <c r="B74" s="256" t="s">
        <v>137</v>
      </c>
      <c r="C74" s="256"/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</row>
    <row r="75" spans="1:16" x14ac:dyDescent="0.2">
      <c r="A75" s="282"/>
      <c r="B75" s="256" t="s">
        <v>138</v>
      </c>
      <c r="C75" s="256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</row>
    <row r="76" spans="1:16" x14ac:dyDescent="0.2">
      <c r="A76" s="282"/>
      <c r="B76" s="256" t="s">
        <v>139</v>
      </c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</row>
    <row r="77" spans="1:16" x14ac:dyDescent="0.2">
      <c r="A77" s="282"/>
      <c r="B77" s="256" t="s">
        <v>140</v>
      </c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256"/>
    </row>
    <row r="78" spans="1:16" x14ac:dyDescent="0.2">
      <c r="A78" s="275"/>
      <c r="B78" s="272"/>
      <c r="C78" s="275"/>
      <c r="D78" s="275"/>
      <c r="E78" s="275"/>
      <c r="F78" s="275"/>
      <c r="G78" s="275"/>
      <c r="H78" s="275"/>
      <c r="I78" s="275"/>
      <c r="J78" s="275"/>
      <c r="K78" s="275"/>
      <c r="L78" s="275"/>
      <c r="M78" s="275"/>
      <c r="N78" s="275"/>
      <c r="O78" s="275"/>
      <c r="P78" s="275"/>
    </row>
    <row r="79" spans="1:16" x14ac:dyDescent="0.2">
      <c r="B79" s="272"/>
    </row>
    <row r="80" spans="1:16" x14ac:dyDescent="0.2">
      <c r="B80" s="272"/>
    </row>
    <row r="81" spans="2:2" x14ac:dyDescent="0.2">
      <c r="B81" s="272"/>
    </row>
  </sheetData>
  <sheetProtection sheet="1" objects="1" scenarios="1"/>
  <hyperlinks>
    <hyperlink ref="D5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B1C36385E501408A544AE6B17C83C2" ma:contentTypeVersion="13" ma:contentTypeDescription="Een nieuw document maken." ma:contentTypeScope="" ma:versionID="8413e7aff9444a93ef552338abc13b27">
  <xsd:schema xmlns:xsd="http://www.w3.org/2001/XMLSchema" xmlns:xs="http://www.w3.org/2001/XMLSchema" xmlns:p="http://schemas.microsoft.com/office/2006/metadata/properties" xmlns:ns2="3bc82a5c-a3c4-44bd-982b-700856bb6503" xmlns:ns3="b5c32d9d-ebaa-48e4-a47b-e71dfa22ea6e" targetNamespace="http://schemas.microsoft.com/office/2006/metadata/properties" ma:root="true" ma:fieldsID="62cf85c7db8d51b96c8e545d45fa47cf" ns2:_="" ns3:_="">
    <xsd:import namespace="3bc82a5c-a3c4-44bd-982b-700856bb6503"/>
    <xsd:import namespace="b5c32d9d-ebaa-48e4-a47b-e71dfa22ea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82a5c-a3c4-44bd-982b-700856bb65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c32d9d-ebaa-48e4-a47b-e71dfa22ea6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5906CF-9812-4E57-B30C-A3FC63560E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82a5c-a3c4-44bd-982b-700856bb6503"/>
    <ds:schemaRef ds:uri="b5c32d9d-ebaa-48e4-a47b-e71dfa22ea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295062-CACD-4F03-9153-B9BB98D40A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596F71-BA62-49D0-8FE6-C738265C6C0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5c32d9d-ebaa-48e4-a47b-e71dfa22ea6e"/>
    <ds:schemaRef ds:uri="3bc82a5c-a3c4-44bd-982b-700856bb6503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Instructies</vt:lpstr>
      <vt:lpstr>Kosten en financiering</vt:lpstr>
      <vt:lpstr>Toelichting kostensoorten</vt:lpstr>
      <vt:lpstr>'Kosten en financiering'!Afdrukbereik</vt:lpstr>
      <vt:lpstr>Uurtarief</vt:lpstr>
    </vt:vector>
  </TitlesOfParts>
  <Manager/>
  <Company>SenterNovem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Laila</dc:creator>
  <cp:keywords/>
  <dc:description/>
  <cp:lastModifiedBy>Nanny</cp:lastModifiedBy>
  <cp:revision/>
  <cp:lastPrinted>2022-09-06T10:07:59Z</cp:lastPrinted>
  <dcterms:created xsi:type="dcterms:W3CDTF">2013-01-08T10:06:58Z</dcterms:created>
  <dcterms:modified xsi:type="dcterms:W3CDTF">2023-09-04T13:17:44Z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0x0101001FB1C36385E501408A544AE6B17C83C2</vt:lpwstr>
  </property>
</Properties>
</file>